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65" yWindow="195" windowWidth="5280" windowHeight="8730" activeTab="0"/>
  </bookViews>
  <sheets>
    <sheet name="Sheet1" sheetId="1" r:id="rId1"/>
    <sheet name="Sheet2" sheetId="2" r:id="rId2"/>
    <sheet name="Sheet3" sheetId="3" r:id="rId3"/>
  </sheets>
  <definedNames>
    <definedName name="solver_adj" localSheetId="0" hidden="1">'Sheet1'!$U$75:$W$75</definedName>
    <definedName name="solver_cvg" localSheetId="0" hidden="1">0.0000001</definedName>
    <definedName name="solver_drv" localSheetId="0" hidden="1">1</definedName>
    <definedName name="solver_est" localSheetId="0" hidden="1">1</definedName>
    <definedName name="solver_itr" localSheetId="0" hidden="1">1000</definedName>
    <definedName name="solver_lhs1" localSheetId="0" hidden="1">'Sheet1'!$S$75</definedName>
    <definedName name="solver_lhs2" localSheetId="0" hidden="1">'Sheet1'!$R$75</definedName>
    <definedName name="solver_lhs3" localSheetId="0" hidden="1">'Sheet1'!$U$75</definedName>
    <definedName name="solver_lin" localSheetId="0" hidden="1">2</definedName>
    <definedName name="solver_neg" localSheetId="0" hidden="1">2</definedName>
    <definedName name="solver_num" localSheetId="0" hidden="1">3</definedName>
    <definedName name="solver_nwt" localSheetId="0" hidden="1">1</definedName>
    <definedName name="solver_opt" localSheetId="0" hidden="1">'Sheet1'!$T$75</definedName>
    <definedName name="solver_pre" localSheetId="0" hidden="1">0.00000000001</definedName>
    <definedName name="solver_rel1" localSheetId="0" hidden="1">2</definedName>
    <definedName name="solver_rel2" localSheetId="0" hidden="1">2</definedName>
    <definedName name="solver_rel3" localSheetId="0" hidden="1">3</definedName>
    <definedName name="solver_rhs1" localSheetId="0" hidden="1">0</definedName>
    <definedName name="solver_rhs2" localSheetId="0" hidden="1">0</definedName>
    <definedName name="solver_rhs3" localSheetId="0" hidden="1">0</definedName>
    <definedName name="solver_scl" localSheetId="0" hidden="1">2</definedName>
    <definedName name="solver_sho" localSheetId="0" hidden="1">2</definedName>
    <definedName name="solver_tim" localSheetId="0" hidden="1">10</definedName>
    <definedName name="solver_tol" localSheetId="0" hidden="1">0.0000001</definedName>
    <definedName name="solver_typ" localSheetId="0" hidden="1">3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<sst xmlns="http://schemas.openxmlformats.org/spreadsheetml/2006/main" count="102" uniqueCount="68">
  <si>
    <t>Kn</t>
  </si>
  <si>
    <t>C</t>
  </si>
  <si>
    <r>
      <t>D</t>
    </r>
    <r>
      <rPr>
        <b/>
        <vertAlign val="subscript"/>
        <sz val="10"/>
        <rFont val="Arial"/>
        <family val="2"/>
      </rPr>
      <t>p</t>
    </r>
    <r>
      <rPr>
        <b/>
        <sz val="10"/>
        <rFont val="Arial"/>
        <family val="0"/>
      </rPr>
      <t xml:space="preserve"> (</t>
    </r>
    <r>
      <rPr>
        <b/>
        <sz val="10"/>
        <rFont val="Symbol"/>
        <family val="1"/>
      </rPr>
      <t>m</t>
    </r>
    <r>
      <rPr>
        <b/>
        <sz val="10"/>
        <rFont val="Arial"/>
        <family val="0"/>
      </rPr>
      <t>m)</t>
    </r>
  </si>
  <si>
    <r>
      <t>l</t>
    </r>
    <r>
      <rPr>
        <sz val="10"/>
        <rFont val="Arial"/>
        <family val="0"/>
      </rPr>
      <t xml:space="preserve"> = </t>
    </r>
  </si>
  <si>
    <r>
      <t>m</t>
    </r>
    <r>
      <rPr>
        <sz val="10"/>
        <rFont val="Arial"/>
        <family val="0"/>
      </rPr>
      <t>m</t>
    </r>
  </si>
  <si>
    <t xml:space="preserve">g = </t>
  </si>
  <si>
    <t>m/s</t>
  </si>
  <si>
    <r>
      <t>m</t>
    </r>
    <r>
      <rPr>
        <sz val="10"/>
        <rFont val="Arial"/>
        <family val="0"/>
      </rPr>
      <t xml:space="preserve"> = </t>
    </r>
  </si>
  <si>
    <t>mean free path</t>
  </si>
  <si>
    <t>gravitational constant</t>
  </si>
  <si>
    <t>viscosity of air</t>
  </si>
  <si>
    <r>
      <t>r</t>
    </r>
    <r>
      <rPr>
        <sz val="10"/>
        <rFont val="Times New Roman"/>
        <family val="1"/>
      </rPr>
      <t xml:space="preserve"> = </t>
    </r>
  </si>
  <si>
    <r>
      <t>kg/m</t>
    </r>
    <r>
      <rPr>
        <vertAlign val="superscript"/>
        <sz val="10"/>
        <rFont val="Times New Roman"/>
        <family val="1"/>
      </rPr>
      <t>3</t>
    </r>
  </si>
  <si>
    <t>density of air</t>
  </si>
  <si>
    <r>
      <t>t</t>
    </r>
    <r>
      <rPr>
        <b/>
        <vertAlign val="subscript"/>
        <sz val="10"/>
        <rFont val="Arial"/>
        <family val="2"/>
      </rPr>
      <t>p</t>
    </r>
    <r>
      <rPr>
        <b/>
        <sz val="10"/>
        <rFont val="Arial"/>
        <family val="2"/>
      </rPr>
      <t xml:space="preserve"> (s)</t>
    </r>
  </si>
  <si>
    <r>
      <t>kg/m</t>
    </r>
    <r>
      <rPr>
        <b/>
        <vertAlign val="superscript"/>
        <sz val="10"/>
        <rFont val="Times New Roman"/>
        <family val="1"/>
      </rPr>
      <t>3</t>
    </r>
  </si>
  <si>
    <r>
      <t>D</t>
    </r>
    <r>
      <rPr>
        <b/>
        <vertAlign val="subscript"/>
        <sz val="10"/>
        <rFont val="Arial"/>
        <family val="2"/>
      </rPr>
      <t>p</t>
    </r>
    <r>
      <rPr>
        <b/>
        <sz val="10"/>
        <rFont val="Arial"/>
        <family val="0"/>
      </rPr>
      <t xml:space="preserve"> (</t>
    </r>
    <r>
      <rPr>
        <b/>
        <sz val="10"/>
        <rFont val="Arial"/>
        <family val="0"/>
      </rPr>
      <t>m)</t>
    </r>
  </si>
  <si>
    <t xml:space="preserve">P = </t>
  </si>
  <si>
    <t>Pa</t>
  </si>
  <si>
    <t>air pressure in pascals</t>
  </si>
  <si>
    <t xml:space="preserve"> = </t>
  </si>
  <si>
    <t>m</t>
  </si>
  <si>
    <t>Constants:</t>
  </si>
  <si>
    <t xml:space="preserve">T = </t>
  </si>
  <si>
    <t>K</t>
  </si>
  <si>
    <r>
      <t>T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 </t>
    </r>
  </si>
  <si>
    <t>air temperature</t>
  </si>
  <si>
    <t>reference temperature for Sutherland Law</t>
  </si>
  <si>
    <t xml:space="preserve">R = </t>
  </si>
  <si>
    <t>J/(kg K)</t>
  </si>
  <si>
    <t>gas constant for air</t>
  </si>
  <si>
    <r>
      <t>S</t>
    </r>
    <r>
      <rPr>
        <vertAlign val="subscript"/>
        <sz val="10"/>
        <rFont val="Arial"/>
        <family val="2"/>
      </rPr>
      <t>air</t>
    </r>
    <r>
      <rPr>
        <sz val="10"/>
        <rFont val="Arial"/>
        <family val="0"/>
      </rPr>
      <t xml:space="preserve"> = </t>
    </r>
  </si>
  <si>
    <t>Sutherland constant for air, Sutherland Law</t>
  </si>
  <si>
    <r>
      <t>m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 </t>
    </r>
  </si>
  <si>
    <t>kg/(m s)</t>
  </si>
  <si>
    <t>reference viscosity for Sutherland Law</t>
  </si>
  <si>
    <r>
      <t>o</t>
    </r>
    <r>
      <rPr>
        <sz val="10"/>
        <rFont val="Times New Roman"/>
        <family val="1"/>
      </rPr>
      <t>C</t>
    </r>
  </si>
  <si>
    <r>
      <t>n</t>
    </r>
    <r>
      <rPr>
        <sz val="10"/>
        <rFont val="Times New Roman"/>
        <family val="1"/>
      </rPr>
      <t xml:space="preserve"> = </t>
    </r>
  </si>
  <si>
    <r>
      <t>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/s</t>
    </r>
  </si>
  <si>
    <t>kinematic viscosity of air</t>
  </si>
  <si>
    <t>Calculations:</t>
  </si>
  <si>
    <t>Stokes flow approximation</t>
  </si>
  <si>
    <t>J. M. Cimbala, May 2002</t>
  </si>
  <si>
    <t>Constants associated with the packed bed scrubber:</t>
  </si>
  <si>
    <t>Grade efficiency of a transverse packed bed scrubber</t>
  </si>
  <si>
    <r>
      <t>e</t>
    </r>
    <r>
      <rPr>
        <sz val="10"/>
        <rFont val="Times New Roman"/>
        <family val="1"/>
      </rPr>
      <t xml:space="preserve"> = </t>
    </r>
  </si>
  <si>
    <t>bed porosity</t>
  </si>
  <si>
    <r>
      <t>a</t>
    </r>
    <r>
      <rPr>
        <vertAlign val="subscript"/>
        <sz val="10"/>
        <rFont val="Times New Roman"/>
        <family val="1"/>
      </rPr>
      <t>p</t>
    </r>
    <r>
      <rPr>
        <sz val="10"/>
        <rFont val="Times New Roman"/>
        <family val="1"/>
      </rPr>
      <t xml:space="preserve"> = </t>
    </r>
  </si>
  <si>
    <r>
      <t>ft</t>
    </r>
    <r>
      <rPr>
        <vertAlign val="superscript"/>
        <sz val="10"/>
        <rFont val="Times New Roman"/>
        <family val="1"/>
      </rPr>
      <t>-1</t>
    </r>
    <r>
      <rPr>
        <sz val="10"/>
        <rFont val="Times New Roman"/>
        <family val="1"/>
      </rPr>
      <t xml:space="preserve"> </t>
    </r>
  </si>
  <si>
    <t>bed packing surface area per bed volume</t>
  </si>
  <si>
    <r>
      <t>D</t>
    </r>
    <r>
      <rPr>
        <vertAlign val="subscript"/>
        <sz val="10"/>
        <rFont val="Times New Roman"/>
        <family val="1"/>
      </rPr>
      <t>packing</t>
    </r>
    <r>
      <rPr>
        <sz val="10"/>
        <rFont val="Times New Roman"/>
        <family val="1"/>
      </rPr>
      <t xml:space="preserve"> = </t>
    </r>
  </si>
  <si>
    <t>inch</t>
  </si>
  <si>
    <t>overall diameter of packing elements</t>
  </si>
  <si>
    <r>
      <t>D</t>
    </r>
    <r>
      <rPr>
        <vertAlign val="subscript"/>
        <sz val="10"/>
        <rFont val="Times New Roman"/>
        <family val="1"/>
      </rPr>
      <t>c</t>
    </r>
    <r>
      <rPr>
        <sz val="10"/>
        <rFont val="Times New Roman"/>
        <family val="1"/>
      </rPr>
      <t xml:space="preserve"> = </t>
    </r>
  </si>
  <si>
    <t>characteristic diameter of packing elements</t>
  </si>
  <si>
    <t xml:space="preserve">L = </t>
  </si>
  <si>
    <t>ft</t>
  </si>
  <si>
    <t>length of packed bed</t>
  </si>
  <si>
    <t>Stk</t>
  </si>
  <si>
    <r>
      <t>r</t>
    </r>
    <r>
      <rPr>
        <vertAlign val="subscript"/>
        <sz val="10"/>
        <rFont val="Times New Roman"/>
        <family val="1"/>
      </rPr>
      <t>p</t>
    </r>
    <r>
      <rPr>
        <sz val="10"/>
        <rFont val="Times New Roman"/>
        <family val="1"/>
      </rPr>
      <t xml:space="preserve"> = </t>
    </r>
  </si>
  <si>
    <r>
      <t>U</t>
    </r>
    <r>
      <rPr>
        <vertAlign val="subscript"/>
        <sz val="10"/>
        <rFont val="Times New Roman"/>
        <family val="1"/>
      </rPr>
      <t>a_1</t>
    </r>
    <r>
      <rPr>
        <sz val="10"/>
        <rFont val="Times New Roman"/>
        <family val="1"/>
      </rPr>
      <t xml:space="preserve"> = </t>
    </r>
  </si>
  <si>
    <t>ft/s</t>
  </si>
  <si>
    <t>air velocity at inlet</t>
  </si>
  <si>
    <r>
      <t>U</t>
    </r>
    <r>
      <rPr>
        <vertAlign val="subscript"/>
        <sz val="10"/>
        <rFont val="Times New Roman"/>
        <family val="1"/>
      </rPr>
      <t>a_2</t>
    </r>
    <r>
      <rPr>
        <sz val="10"/>
        <rFont val="Times New Roman"/>
        <family val="1"/>
      </rPr>
      <t xml:space="preserve"> = </t>
    </r>
  </si>
  <si>
    <r>
      <t>U</t>
    </r>
    <r>
      <rPr>
        <vertAlign val="subscript"/>
        <sz val="10"/>
        <rFont val="Times New Roman"/>
        <family val="1"/>
      </rPr>
      <t>a_3</t>
    </r>
    <r>
      <rPr>
        <sz val="10"/>
        <rFont val="Times New Roman"/>
        <family val="1"/>
      </rPr>
      <t xml:space="preserve"> = </t>
    </r>
  </si>
  <si>
    <r>
      <t>U</t>
    </r>
    <r>
      <rPr>
        <b/>
        <vertAlign val="subscript"/>
        <sz val="10"/>
        <rFont val="Times New Roman"/>
        <family val="1"/>
      </rPr>
      <t>a</t>
    </r>
    <r>
      <rPr>
        <b/>
        <sz val="10"/>
        <rFont val="Times New Roman"/>
        <family val="1"/>
      </rPr>
      <t xml:space="preserve"> = </t>
    </r>
  </si>
  <si>
    <r>
      <t>h</t>
    </r>
    <r>
      <rPr>
        <b/>
        <sz val="10"/>
        <rFont val="Arial"/>
        <family val="0"/>
      </rPr>
      <t>(D</t>
    </r>
    <r>
      <rPr>
        <b/>
        <vertAlign val="subscript"/>
        <sz val="10"/>
        <rFont val="Arial"/>
        <family val="2"/>
      </rPr>
      <t>p</t>
    </r>
    <r>
      <rPr>
        <b/>
        <sz val="10"/>
        <rFont val="Arial"/>
        <family val="0"/>
      </rPr>
      <t>) (%)</t>
    </r>
  </si>
  <si>
    <r>
      <t xml:space="preserve">Plot of </t>
    </r>
    <r>
      <rPr>
        <b/>
        <sz val="10"/>
        <rFont val="Symbol"/>
        <family val="1"/>
      </rPr>
      <t>h</t>
    </r>
    <r>
      <rPr>
        <b/>
        <sz val="10"/>
        <rFont val="Arial"/>
        <family val="2"/>
      </rPr>
      <t>(D</t>
    </r>
    <r>
      <rPr>
        <b/>
        <vertAlign val="subscript"/>
        <sz val="10"/>
        <rFont val="Arial"/>
        <family val="2"/>
      </rPr>
      <t>p</t>
    </r>
    <r>
      <rPr>
        <b/>
        <sz val="10"/>
        <rFont val="Arial"/>
        <family val="2"/>
      </rPr>
      <t>) vs. D</t>
    </r>
    <r>
      <rPr>
        <b/>
        <vertAlign val="subscript"/>
        <sz val="10"/>
        <rFont val="Arial"/>
        <family val="2"/>
      </rPr>
      <t>p</t>
    </r>
    <r>
      <rPr>
        <b/>
        <sz val="10"/>
        <rFont val="Arial"/>
        <family val="2"/>
      </rPr>
      <t>: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</si>
</sst>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E+00"/>
    <numFmt numFmtId="166" formatCode="0.0000"/>
    <numFmt numFmtId="167" formatCode="00000"/>
    <numFmt numFmtId="168" formatCode="0.E+00"/>
  </numFmts>
  <fonts count="16">
    <font>
      <sz val="10"/>
      <name val="Arial"/>
      <family val="0"/>
    </font>
    <font>
      <sz val="10"/>
      <name val="Symbol"/>
      <family val="1"/>
    </font>
    <font>
      <b/>
      <sz val="10"/>
      <name val="Arial"/>
      <family val="0"/>
    </font>
    <font>
      <b/>
      <vertAlign val="subscript"/>
      <sz val="10"/>
      <name val="Arial"/>
      <family val="2"/>
    </font>
    <font>
      <b/>
      <sz val="10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bscript"/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vertAlign val="subscript"/>
      <sz val="10"/>
      <name val="Arial"/>
      <family val="2"/>
    </font>
    <font>
      <sz val="10.25"/>
      <name val="Arial"/>
      <family val="0"/>
    </font>
    <font>
      <sz val="10"/>
      <color indexed="10"/>
      <name val="Arial"/>
      <family val="2"/>
    </font>
    <font>
      <vertAlign val="subscript"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64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11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right"/>
    </xf>
    <xf numFmtId="165" fontId="2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Ua1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Sheet1!$A$32:$A$1000</c:f>
              <c:numCache/>
            </c:numRef>
          </c:xVal>
          <c:yVal>
            <c:numRef>
              <c:f>Sheet1!$G$32:$G$1000</c:f>
              <c:numCache/>
            </c:numRef>
          </c:yVal>
          <c:smooth val="1"/>
        </c:ser>
        <c:ser>
          <c:idx val="1"/>
          <c:order val="1"/>
          <c:tx>
            <c:v>Ua2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Sheet1!$A$32:$A$1000</c:f>
              <c:numCache/>
            </c:numRef>
          </c:xVal>
          <c:yVal>
            <c:numRef>
              <c:f>Sheet1!$J$32:$J$1000</c:f>
              <c:numCache/>
            </c:numRef>
          </c:yVal>
          <c:smooth val="1"/>
        </c:ser>
        <c:ser>
          <c:idx val="2"/>
          <c:order val="2"/>
          <c:tx>
            <c:v>Ua3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Sheet1!$A$32:$A$1000</c:f>
              <c:numCache/>
            </c:numRef>
          </c:xVal>
          <c:yVal>
            <c:numRef>
              <c:f>Sheet1!$M$32:$M$1000</c:f>
              <c:numCache/>
            </c:numRef>
          </c:yVal>
          <c:smooth val="1"/>
        </c:ser>
        <c:axId val="46426640"/>
        <c:axId val="15186577"/>
      </c:scatterChart>
      <c:valAx>
        <c:axId val="46426640"/>
        <c:scaling>
          <c:orientation val="minMax"/>
          <c:max val="50"/>
        </c:scaling>
        <c:axPos val="b"/>
        <c:majorGridlines>
          <c:spPr>
            <a:ln w="3175">
              <a:solidFill>
                <a:srgbClr val="33996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crossAx val="15186577"/>
        <c:crossesAt val="-1000"/>
        <c:crossBetween val="midCat"/>
        <c:dispUnits/>
        <c:minorUnit val="1"/>
      </c:valAx>
      <c:valAx>
        <c:axId val="1518657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339966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out"/>
        <c:tickLblPos val="nextTo"/>
        <c:crossAx val="46426640"/>
        <c:crossesAt val="-1000"/>
        <c:crossBetween val="midCat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561975</xdr:colOff>
      <xdr:row>5</xdr:row>
      <xdr:rowOff>133350</xdr:rowOff>
    </xdr:from>
    <xdr:ext cx="4829175" cy="2990850"/>
    <xdr:graphicFrame>
      <xdr:nvGraphicFramePr>
        <xdr:cNvPr id="1" name="Chart 1"/>
        <xdr:cNvGraphicFramePr/>
      </xdr:nvGraphicFramePr>
      <xdr:xfrm>
        <a:off x="7429500" y="990600"/>
        <a:ext cx="482917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7"/>
  <sheetViews>
    <sheetView tabSelected="1" workbookViewId="0" topLeftCell="A3">
      <selection activeCell="F16" sqref="F16"/>
    </sheetView>
  </sheetViews>
  <sheetFormatPr defaultColWidth="9.140625" defaultRowHeight="12.75"/>
  <cols>
    <col min="2" max="2" width="12.00390625" style="0" bestFit="1" customWidth="1"/>
    <col min="3" max="3" width="11.00390625" style="0" bestFit="1" customWidth="1"/>
    <col min="5" max="5" width="14.00390625" style="0" customWidth="1"/>
    <col min="6" max="6" width="10.7109375" style="0" customWidth="1"/>
    <col min="7" max="7" width="12.28125" style="0" customWidth="1"/>
    <col min="8" max="8" width="13.7109375" style="0" customWidth="1"/>
    <col min="9" max="9" width="11.00390625" style="0" bestFit="1" customWidth="1"/>
    <col min="12" max="12" width="13.7109375" style="0" customWidth="1"/>
    <col min="16" max="16" width="13.7109375" style="0" customWidth="1"/>
    <col min="18" max="18" width="10.421875" style="0" customWidth="1"/>
    <col min="19" max="19" width="10.140625" style="0" customWidth="1"/>
  </cols>
  <sheetData>
    <row r="1" spans="1:2" ht="12.75">
      <c r="A1" s="2" t="s">
        <v>44</v>
      </c>
      <c r="B1" s="2"/>
    </row>
    <row r="2" spans="1:2" ht="12.75">
      <c r="A2" s="2" t="s">
        <v>42</v>
      </c>
      <c r="B2" s="2"/>
    </row>
    <row r="3" spans="1:2" ht="12.75">
      <c r="A3" s="2"/>
      <c r="B3" s="2"/>
    </row>
    <row r="4" ht="12.75">
      <c r="A4" s="2" t="s">
        <v>22</v>
      </c>
    </row>
    <row r="5" spans="1:11" ht="16.5">
      <c r="A5" s="2"/>
      <c r="B5" s="14" t="s">
        <v>23</v>
      </c>
      <c r="C5">
        <v>25</v>
      </c>
      <c r="D5" s="15" t="s">
        <v>36</v>
      </c>
      <c r="E5" t="s">
        <v>26</v>
      </c>
      <c r="G5" t="s">
        <v>20</v>
      </c>
      <c r="I5">
        <f>C5+273.15</f>
        <v>298.15</v>
      </c>
      <c r="J5" t="s">
        <v>24</v>
      </c>
      <c r="K5" s="2" t="s">
        <v>67</v>
      </c>
    </row>
    <row r="6" spans="1:5" ht="12.75">
      <c r="A6" s="2"/>
      <c r="B6" s="14" t="s">
        <v>28</v>
      </c>
      <c r="C6">
        <v>287</v>
      </c>
      <c r="D6" s="6" t="s">
        <v>29</v>
      </c>
      <c r="E6" t="s">
        <v>30</v>
      </c>
    </row>
    <row r="7" spans="1:5" ht="15.75">
      <c r="A7" s="2"/>
      <c r="B7" s="14" t="s">
        <v>25</v>
      </c>
      <c r="C7">
        <v>273.15</v>
      </c>
      <c r="D7" s="6" t="s">
        <v>24</v>
      </c>
      <c r="E7" t="s">
        <v>27</v>
      </c>
    </row>
    <row r="8" spans="1:5" ht="15.75">
      <c r="A8" s="2"/>
      <c r="B8" s="4" t="s">
        <v>33</v>
      </c>
      <c r="C8" s="8">
        <v>1.71E-05</v>
      </c>
      <c r="D8" s="6" t="s">
        <v>34</v>
      </c>
      <c r="E8" t="s">
        <v>35</v>
      </c>
    </row>
    <row r="9" spans="1:5" ht="15.75">
      <c r="A9" s="2"/>
      <c r="B9" s="14" t="s">
        <v>31</v>
      </c>
      <c r="C9">
        <v>110.4</v>
      </c>
      <c r="D9" s="6" t="s">
        <v>24</v>
      </c>
      <c r="E9" t="s">
        <v>32</v>
      </c>
    </row>
    <row r="10" spans="2:5" ht="12.75">
      <c r="B10" s="7" t="s">
        <v>17</v>
      </c>
      <c r="C10">
        <v>101325</v>
      </c>
      <c r="D10" s="6" t="s">
        <v>18</v>
      </c>
      <c r="E10" t="s">
        <v>19</v>
      </c>
    </row>
    <row r="11" spans="2:5" ht="12.75">
      <c r="B11" s="7" t="s">
        <v>5</v>
      </c>
      <c r="C11">
        <v>9.81</v>
      </c>
      <c r="D11" s="6" t="s">
        <v>6</v>
      </c>
      <c r="E11" t="s">
        <v>9</v>
      </c>
    </row>
    <row r="12" spans="2:5" ht="12.75">
      <c r="B12" s="4" t="s">
        <v>7</v>
      </c>
      <c r="C12" s="8">
        <f>(I5/C7)^1.5*(C7+C9)/(I5+C9)*C8</f>
        <v>1.8307257742504947E-05</v>
      </c>
      <c r="D12" s="6" t="s">
        <v>34</v>
      </c>
      <c r="E12" t="s">
        <v>10</v>
      </c>
    </row>
    <row r="13" spans="2:5" ht="15.75">
      <c r="B13" s="4" t="s">
        <v>11</v>
      </c>
      <c r="C13" s="13">
        <f>C10/C6/I5</f>
        <v>1.1841314120000166</v>
      </c>
      <c r="D13" s="6" t="s">
        <v>12</v>
      </c>
      <c r="E13" t="s">
        <v>13</v>
      </c>
    </row>
    <row r="14" spans="2:5" ht="15.75">
      <c r="B14" s="4" t="s">
        <v>37</v>
      </c>
      <c r="C14" s="12">
        <f>C12/C13</f>
        <v>1.5460494972921714E-05</v>
      </c>
      <c r="D14" s="6" t="s">
        <v>38</v>
      </c>
      <c r="E14" t="s">
        <v>39</v>
      </c>
    </row>
    <row r="15" spans="2:10" ht="12.75">
      <c r="B15" s="4" t="s">
        <v>3</v>
      </c>
      <c r="C15" s="12">
        <f>C12/0.499*SQRT(PI()/8)/SQRT(C13*C10)</f>
        <v>6.637345667159201E-08</v>
      </c>
      <c r="D15" s="6" t="s">
        <v>21</v>
      </c>
      <c r="E15" t="s">
        <v>8</v>
      </c>
      <c r="G15" t="s">
        <v>20</v>
      </c>
      <c r="I15" s="12">
        <f>C15*10^6</f>
        <v>0.06637345667159202</v>
      </c>
      <c r="J15" s="3" t="s">
        <v>4</v>
      </c>
    </row>
    <row r="16" spans="2:10" ht="12.75">
      <c r="B16" s="4"/>
      <c r="C16" s="12"/>
      <c r="D16" s="6"/>
      <c r="I16" s="12"/>
      <c r="J16" s="3"/>
    </row>
    <row r="17" spans="1:10" ht="12.75">
      <c r="A17" s="2" t="s">
        <v>43</v>
      </c>
      <c r="B17" s="4"/>
      <c r="C17" s="12"/>
      <c r="D17" s="6"/>
      <c r="I17" s="12"/>
      <c r="J17" s="3"/>
    </row>
    <row r="18" spans="2:10" ht="12.75">
      <c r="B18" s="4" t="s">
        <v>45</v>
      </c>
      <c r="C18" s="12">
        <v>0.73</v>
      </c>
      <c r="D18" s="6"/>
      <c r="E18" t="s">
        <v>46</v>
      </c>
      <c r="I18" s="12"/>
      <c r="J18" s="3"/>
    </row>
    <row r="19" spans="2:10" ht="15.75">
      <c r="B19" s="7" t="s">
        <v>47</v>
      </c>
      <c r="C19" s="12">
        <v>58</v>
      </c>
      <c r="D19" s="6" t="s">
        <v>48</v>
      </c>
      <c r="E19" t="s">
        <v>49</v>
      </c>
      <c r="H19" s="18" t="s">
        <v>20</v>
      </c>
      <c r="I19" s="12">
        <f>C19/0.3048</f>
        <v>190.28871391076115</v>
      </c>
      <c r="J19" s="6" t="s">
        <v>21</v>
      </c>
    </row>
    <row r="20" spans="2:10" ht="14.25">
      <c r="B20" s="7" t="s">
        <v>50</v>
      </c>
      <c r="C20" s="12">
        <v>1</v>
      </c>
      <c r="D20" s="6" t="s">
        <v>51</v>
      </c>
      <c r="E20" t="s">
        <v>52</v>
      </c>
      <c r="H20" s="18" t="s">
        <v>20</v>
      </c>
      <c r="I20" s="12">
        <f>C20*0.0254</f>
        <v>0.0254</v>
      </c>
      <c r="J20" s="6" t="s">
        <v>21</v>
      </c>
    </row>
    <row r="21" spans="2:10" ht="14.25">
      <c r="B21" s="7" t="s">
        <v>53</v>
      </c>
      <c r="C21" s="12">
        <v>1</v>
      </c>
      <c r="D21" s="6" t="s">
        <v>51</v>
      </c>
      <c r="E21" t="s">
        <v>54</v>
      </c>
      <c r="H21" s="18" t="s">
        <v>20</v>
      </c>
      <c r="I21" s="12">
        <f>C21*0.0254</f>
        <v>0.0254</v>
      </c>
      <c r="J21" s="6" t="s">
        <v>21</v>
      </c>
    </row>
    <row r="22" spans="2:10" ht="12.75">
      <c r="B22" s="7" t="s">
        <v>55</v>
      </c>
      <c r="C22" s="12">
        <v>1</v>
      </c>
      <c r="D22" s="6" t="s">
        <v>56</v>
      </c>
      <c r="E22" t="s">
        <v>57</v>
      </c>
      <c r="H22" s="18" t="s">
        <v>20</v>
      </c>
      <c r="I22" s="12">
        <f>C22*0.3048</f>
        <v>0.3048</v>
      </c>
      <c r="J22" s="6" t="s">
        <v>21</v>
      </c>
    </row>
    <row r="23" spans="1:4" s="20" customFormat="1" ht="15.75">
      <c r="A23" s="19"/>
      <c r="B23" s="4" t="s">
        <v>59</v>
      </c>
      <c r="C23" s="20">
        <v>1000</v>
      </c>
      <c r="D23" s="6" t="s">
        <v>12</v>
      </c>
    </row>
    <row r="24" spans="2:10" ht="14.25">
      <c r="B24" s="7" t="s">
        <v>60</v>
      </c>
      <c r="C24" s="12">
        <v>0.5</v>
      </c>
      <c r="D24" s="6" t="s">
        <v>61</v>
      </c>
      <c r="E24" t="s">
        <v>62</v>
      </c>
      <c r="H24" s="18" t="s">
        <v>20</v>
      </c>
      <c r="I24" s="12">
        <f>C24*0.3048</f>
        <v>0.1524</v>
      </c>
      <c r="J24" s="6" t="s">
        <v>6</v>
      </c>
    </row>
    <row r="25" spans="2:10" ht="14.25">
      <c r="B25" s="7" t="s">
        <v>63</v>
      </c>
      <c r="C25" s="12">
        <v>0.75</v>
      </c>
      <c r="D25" s="6" t="s">
        <v>61</v>
      </c>
      <c r="E25" t="s">
        <v>62</v>
      </c>
      <c r="H25" s="18" t="s">
        <v>20</v>
      </c>
      <c r="I25" s="12">
        <f>C25*0.3048</f>
        <v>0.22860000000000003</v>
      </c>
      <c r="J25" s="6" t="s">
        <v>6</v>
      </c>
    </row>
    <row r="26" spans="2:10" ht="14.25">
      <c r="B26" s="7" t="s">
        <v>64</v>
      </c>
      <c r="C26" s="12">
        <v>1</v>
      </c>
      <c r="D26" s="6" t="s">
        <v>61</v>
      </c>
      <c r="E26" t="s">
        <v>62</v>
      </c>
      <c r="H26" s="18" t="s">
        <v>20</v>
      </c>
      <c r="I26" s="12">
        <f>C26*0.3048</f>
        <v>0.3048</v>
      </c>
      <c r="J26" s="6" t="s">
        <v>6</v>
      </c>
    </row>
    <row r="27" spans="2:10" ht="12.75">
      <c r="B27" s="4"/>
      <c r="C27" s="12"/>
      <c r="D27" s="6"/>
      <c r="I27" s="12"/>
      <c r="J27" s="3"/>
    </row>
    <row r="28" spans="1:18" ht="12.75">
      <c r="A28" s="2" t="s">
        <v>40</v>
      </c>
      <c r="B28" s="4"/>
      <c r="C28" s="16"/>
      <c r="D28" s="6"/>
      <c r="I28" s="12"/>
      <c r="J28" s="3"/>
      <c r="R28" s="16"/>
    </row>
    <row r="29" spans="1:18" ht="12.75">
      <c r="A29" s="2"/>
      <c r="B29" s="4"/>
      <c r="C29" s="12"/>
      <c r="D29" s="6"/>
      <c r="E29" s="2" t="s">
        <v>41</v>
      </c>
      <c r="I29" s="12"/>
      <c r="J29" s="3"/>
      <c r="R29" s="2"/>
    </row>
    <row r="30" spans="5:23" ht="16.5">
      <c r="E30" s="21" t="s">
        <v>65</v>
      </c>
      <c r="F30" s="22">
        <f>$I$24</f>
        <v>0.1524</v>
      </c>
      <c r="G30" s="11" t="s">
        <v>15</v>
      </c>
      <c r="H30" s="21" t="s">
        <v>65</v>
      </c>
      <c r="I30" s="22">
        <f>$I$25</f>
        <v>0.22860000000000003</v>
      </c>
      <c r="J30" s="11" t="s">
        <v>15</v>
      </c>
      <c r="K30" s="21" t="s">
        <v>65</v>
      </c>
      <c r="L30" s="22">
        <f>$I$26</f>
        <v>0.3048</v>
      </c>
      <c r="M30" s="11" t="s">
        <v>15</v>
      </c>
      <c r="N30" s="10"/>
      <c r="O30" s="11"/>
      <c r="P30" s="11"/>
      <c r="U30" s="9"/>
      <c r="V30" s="10"/>
      <c r="W30" s="11"/>
    </row>
    <row r="31" spans="1:18" s="1" customFormat="1" ht="14.25">
      <c r="A31" s="1" t="s">
        <v>2</v>
      </c>
      <c r="B31" s="1" t="s">
        <v>16</v>
      </c>
      <c r="C31" s="1" t="s">
        <v>0</v>
      </c>
      <c r="D31" s="1" t="s">
        <v>1</v>
      </c>
      <c r="E31" s="9" t="s">
        <v>14</v>
      </c>
      <c r="F31" s="1" t="s">
        <v>58</v>
      </c>
      <c r="G31" s="9" t="s">
        <v>66</v>
      </c>
      <c r="H31" s="9" t="s">
        <v>14</v>
      </c>
      <c r="I31" s="1" t="s">
        <v>58</v>
      </c>
      <c r="J31" s="9" t="s">
        <v>66</v>
      </c>
      <c r="K31" s="9" t="s">
        <v>14</v>
      </c>
      <c r="L31" s="1" t="s">
        <v>58</v>
      </c>
      <c r="M31" s="9" t="s">
        <v>66</v>
      </c>
      <c r="R31" s="2"/>
    </row>
    <row r="32" spans="1:23" ht="12.75">
      <c r="A32">
        <v>1</v>
      </c>
      <c r="B32">
        <f>A32*10^-6</f>
        <v>1E-06</v>
      </c>
      <c r="C32" s="13">
        <f>$C$15/B32</f>
        <v>0.06637345667159202</v>
      </c>
      <c r="D32" s="5">
        <f>1+C32*(2.514+0.8*EXP(-0.55/C32))</f>
        <v>1.1668762460974138</v>
      </c>
      <c r="E32" s="8">
        <f>($C$23*$B32^2)/(18*$C$12)</f>
        <v>3.0346191842030624E-06</v>
      </c>
      <c r="F32" s="8">
        <f>E32*F$30/$I$21</f>
        <v>1.8207715105218375E-05</v>
      </c>
      <c r="G32" s="8">
        <f>(1-EXP(-2*$D32*F32*$I$19*$I$22/$C$18/$C$18))*100</f>
        <v>0.4614117427479969</v>
      </c>
      <c r="H32" s="8">
        <f>($C$23*$B32^2)/(18*$C$12)</f>
        <v>3.0346191842030624E-06</v>
      </c>
      <c r="I32" s="8">
        <f>H32*I$30/$I$21</f>
        <v>2.7311572657827564E-05</v>
      </c>
      <c r="J32" s="8">
        <f>(1-EXP(-2*$D32*I32*$I$19*$I$22/$C$18/$C$18))*100</f>
        <v>0.691318621102599</v>
      </c>
      <c r="K32" s="8">
        <f>($C$23*$B32^2)/(18*$C$12)</f>
        <v>3.0346191842030624E-06</v>
      </c>
      <c r="L32" s="8">
        <f>K32*L$30/$I$21</f>
        <v>3.641543021043675E-05</v>
      </c>
      <c r="M32" s="8">
        <f>(1-EXP(-2*$D32*L32*$I$19*$I$22/$C$18/$C$18))*100</f>
        <v>0.9206944775325354</v>
      </c>
      <c r="N32" s="8"/>
      <c r="O32" s="8"/>
      <c r="P32" s="8"/>
      <c r="R32" s="8"/>
      <c r="T32" s="8"/>
      <c r="U32" s="8"/>
      <c r="V32" s="8"/>
      <c r="W32" s="8"/>
    </row>
    <row r="33" spans="1:23" ht="12.75">
      <c r="A33">
        <v>2</v>
      </c>
      <c r="B33">
        <f aca="true" t="shared" si="0" ref="B33:B81">A33*10^-6</f>
        <v>2E-06</v>
      </c>
      <c r="C33" s="13">
        <f aca="true" t="shared" si="1" ref="C33:C81">$C$15/B33</f>
        <v>0.03318672833579601</v>
      </c>
      <c r="D33" s="5">
        <f aca="true" t="shared" si="2" ref="D33:D81">1+C33*(2.514+0.8*EXP(-0.55/C33))</f>
        <v>1.0834314367209577</v>
      </c>
      <c r="E33" s="8">
        <f aca="true" t="shared" si="3" ref="E33:E81">($C$23*$B33^2)/(18*$C$12)</f>
        <v>1.213847673681225E-05</v>
      </c>
      <c r="F33" s="8">
        <f aca="true" t="shared" si="4" ref="F33:F81">E33*F$30/$I$21</f>
        <v>7.28308604208735E-05</v>
      </c>
      <c r="G33" s="8">
        <f aca="true" t="shared" si="5" ref="G33:G81">(1-EXP(-2*$D33*F33*$I$19*$I$22/$C$18/$C$18))*100</f>
        <v>1.7029609880836905</v>
      </c>
      <c r="H33" s="8">
        <f aca="true" t="shared" si="6" ref="H33:H81">($C$23*$B33^2)/(18*$C$12)</f>
        <v>1.213847673681225E-05</v>
      </c>
      <c r="I33" s="8">
        <f aca="true" t="shared" si="7" ref="I33:I81">H33*I$30/$I$21</f>
        <v>0.00010924629063131025</v>
      </c>
      <c r="J33" s="8">
        <f aca="true" t="shared" si="8" ref="J33:J81">(1-EXP(-2*$D33*I33*$I$19*$I$22/$C$18/$C$18))*100</f>
        <v>2.5435351308563448</v>
      </c>
      <c r="K33" s="8">
        <f aca="true" t="shared" si="9" ref="K33:K81">($C$23*$B33^2)/(18*$C$12)</f>
        <v>1.213847673681225E-05</v>
      </c>
      <c r="L33" s="8">
        <f aca="true" t="shared" si="10" ref="L33:L81">K33*L$30/$I$21</f>
        <v>0.000145661720841747</v>
      </c>
      <c r="M33" s="8">
        <f aca="true" t="shared" si="11" ref="M33:M81">(1-EXP(-2*$D33*L33*$I$19*$I$22/$C$18/$C$18))*100</f>
        <v>3.376921214898021</v>
      </c>
      <c r="N33" s="8"/>
      <c r="O33" s="8"/>
      <c r="P33" s="8"/>
      <c r="R33" s="8"/>
      <c r="T33" s="8"/>
      <c r="U33" s="8"/>
      <c r="V33" s="8"/>
      <c r="W33" s="8"/>
    </row>
    <row r="34" spans="1:23" ht="12.75">
      <c r="A34">
        <v>3</v>
      </c>
      <c r="B34">
        <f t="shared" si="0"/>
        <v>3E-06</v>
      </c>
      <c r="C34" s="13">
        <f t="shared" si="1"/>
        <v>0.022124485557197336</v>
      </c>
      <c r="D34" s="5">
        <f t="shared" si="2"/>
        <v>1.055620956691077</v>
      </c>
      <c r="E34" s="8">
        <f t="shared" si="3"/>
        <v>2.7311572657827564E-05</v>
      </c>
      <c r="F34" s="8">
        <f t="shared" si="4"/>
        <v>0.0001638694359469654</v>
      </c>
      <c r="G34" s="8">
        <f t="shared" si="5"/>
        <v>3.695449672188089</v>
      </c>
      <c r="H34" s="8">
        <f t="shared" si="6"/>
        <v>2.7311572657827564E-05</v>
      </c>
      <c r="I34" s="8">
        <f t="shared" si="7"/>
        <v>0.00024580415392044813</v>
      </c>
      <c r="J34" s="8">
        <f t="shared" si="8"/>
        <v>5.491643334015873</v>
      </c>
      <c r="K34" s="8">
        <f t="shared" si="9"/>
        <v>2.7311572657827564E-05</v>
      </c>
      <c r="L34" s="8">
        <f t="shared" si="10"/>
        <v>0.0003277388718939308</v>
      </c>
      <c r="M34" s="8">
        <f t="shared" si="11"/>
        <v>7.25433586157942</v>
      </c>
      <c r="N34" s="8"/>
      <c r="O34" s="8"/>
      <c r="P34" s="8"/>
      <c r="R34" s="8"/>
      <c r="T34" s="8"/>
      <c r="U34" s="8"/>
      <c r="V34" s="8"/>
      <c r="W34" s="8"/>
    </row>
    <row r="35" spans="1:23" ht="12.75">
      <c r="A35">
        <v>4</v>
      </c>
      <c r="B35">
        <f t="shared" si="0"/>
        <v>4E-06</v>
      </c>
      <c r="C35" s="13">
        <f t="shared" si="1"/>
        <v>0.016593364167898004</v>
      </c>
      <c r="D35" s="5">
        <f t="shared" si="2"/>
        <v>1.0417157175180956</v>
      </c>
      <c r="E35" s="8">
        <f t="shared" si="3"/>
        <v>4.8553906947249E-05</v>
      </c>
      <c r="F35" s="8">
        <f t="shared" si="4"/>
        <v>0.000291323441683494</v>
      </c>
      <c r="G35" s="8">
        <f t="shared" si="5"/>
        <v>6.392506673697895</v>
      </c>
      <c r="H35" s="8">
        <f t="shared" si="6"/>
        <v>4.8553906947249E-05</v>
      </c>
      <c r="I35" s="8">
        <f t="shared" si="7"/>
        <v>0.000436985162525241</v>
      </c>
      <c r="J35" s="8">
        <f t="shared" si="8"/>
        <v>9.433846390424494</v>
      </c>
      <c r="K35" s="8">
        <f t="shared" si="9"/>
        <v>4.8553906947249E-05</v>
      </c>
      <c r="L35" s="8">
        <f t="shared" si="10"/>
        <v>0.000582646883366988</v>
      </c>
      <c r="M35" s="8">
        <f t="shared" si="11"/>
        <v>12.376371931663066</v>
      </c>
      <c r="N35" s="8"/>
      <c r="O35" s="8"/>
      <c r="P35" s="8"/>
      <c r="R35" s="8"/>
      <c r="T35" s="8"/>
      <c r="U35" s="8"/>
      <c r="V35" s="8"/>
      <c r="W35" s="8"/>
    </row>
    <row r="36" spans="1:23" ht="12.75">
      <c r="A36">
        <v>5</v>
      </c>
      <c r="B36">
        <f t="shared" si="0"/>
        <v>4.9999999999999996E-06</v>
      </c>
      <c r="C36" s="13">
        <f t="shared" si="1"/>
        <v>0.013274691334318403</v>
      </c>
      <c r="D36" s="5">
        <f t="shared" si="2"/>
        <v>1.0333725740144764</v>
      </c>
      <c r="E36" s="8">
        <f t="shared" si="3"/>
        <v>7.586547960507654E-05</v>
      </c>
      <c r="F36" s="8">
        <f t="shared" si="4"/>
        <v>0.00045519287763045923</v>
      </c>
      <c r="G36" s="8">
        <f t="shared" si="5"/>
        <v>9.732407541864752</v>
      </c>
      <c r="H36" s="8">
        <f t="shared" si="6"/>
        <v>7.586547960507654E-05</v>
      </c>
      <c r="I36" s="8">
        <f t="shared" si="7"/>
        <v>0.0006827893164456889</v>
      </c>
      <c r="J36" s="8">
        <f t="shared" si="8"/>
        <v>14.237429525507817</v>
      </c>
      <c r="K36" s="8">
        <f t="shared" si="9"/>
        <v>7.586547960507654E-05</v>
      </c>
      <c r="L36" s="8">
        <f t="shared" si="10"/>
        <v>0.0009103857552609185</v>
      </c>
      <c r="M36" s="8">
        <f t="shared" si="11"/>
        <v>18.517617518120044</v>
      </c>
      <c r="N36" s="8"/>
      <c r="O36" s="8"/>
      <c r="P36" s="8"/>
      <c r="R36" s="8"/>
      <c r="T36" s="8"/>
      <c r="U36" s="8"/>
      <c r="V36" s="8"/>
      <c r="W36" s="8"/>
    </row>
    <row r="37" spans="1:23" ht="12.75">
      <c r="A37">
        <v>6</v>
      </c>
      <c r="B37">
        <f t="shared" si="0"/>
        <v>6E-06</v>
      </c>
      <c r="C37" s="13">
        <f t="shared" si="1"/>
        <v>0.011062242778598668</v>
      </c>
      <c r="D37" s="5">
        <f t="shared" si="2"/>
        <v>1.027810478345397</v>
      </c>
      <c r="E37" s="8">
        <f t="shared" si="3"/>
        <v>0.00010924629063131025</v>
      </c>
      <c r="F37" s="8">
        <f t="shared" si="4"/>
        <v>0.0006554777437878616</v>
      </c>
      <c r="G37" s="8">
        <f t="shared" si="5"/>
        <v>13.640416463404003</v>
      </c>
      <c r="H37" s="8">
        <f t="shared" si="6"/>
        <v>0.00010924629063131025</v>
      </c>
      <c r="I37" s="8">
        <f t="shared" si="7"/>
        <v>0.0009832166156817925</v>
      </c>
      <c r="J37" s="8">
        <f t="shared" si="8"/>
        <v>19.74616236672764</v>
      </c>
      <c r="K37" s="8">
        <f t="shared" si="9"/>
        <v>0.00010924629063131025</v>
      </c>
      <c r="L37" s="8">
        <f t="shared" si="10"/>
        <v>0.0013109554875757232</v>
      </c>
      <c r="M37" s="8">
        <f t="shared" si="11"/>
        <v>25.420223313856983</v>
      </c>
      <c r="N37" s="8"/>
      <c r="O37" s="8"/>
      <c r="P37" s="8"/>
      <c r="R37" s="8"/>
      <c r="T37" s="8"/>
      <c r="U37" s="8"/>
      <c r="V37" s="8"/>
      <c r="W37" s="8"/>
    </row>
    <row r="38" spans="1:23" ht="12.75">
      <c r="A38">
        <v>7</v>
      </c>
      <c r="B38">
        <f t="shared" si="0"/>
        <v>7E-06</v>
      </c>
      <c r="C38" s="13">
        <f t="shared" si="1"/>
        <v>0.009481922381656002</v>
      </c>
      <c r="D38" s="5">
        <f t="shared" si="2"/>
        <v>1.0238375528674832</v>
      </c>
      <c r="E38" s="8">
        <f t="shared" si="3"/>
        <v>0.00014869634002595005</v>
      </c>
      <c r="F38" s="8">
        <f t="shared" si="4"/>
        <v>0.0008921780401557004</v>
      </c>
      <c r="G38" s="8">
        <f t="shared" si="5"/>
        <v>18.031562768592103</v>
      </c>
      <c r="H38" s="8">
        <f t="shared" si="6"/>
        <v>0.00014869634002595005</v>
      </c>
      <c r="I38" s="8">
        <f t="shared" si="7"/>
        <v>0.0013382670602335505</v>
      </c>
      <c r="J38" s="8">
        <f t="shared" si="8"/>
        <v>25.788709695372237</v>
      </c>
      <c r="K38" s="8">
        <f t="shared" si="9"/>
        <v>0.00014869634002595005</v>
      </c>
      <c r="L38" s="8">
        <f t="shared" si="10"/>
        <v>0.0017843560803114007</v>
      </c>
      <c r="M38" s="8">
        <f t="shared" si="11"/>
        <v>32.811752978407426</v>
      </c>
      <c r="N38" s="8"/>
      <c r="O38" s="8"/>
      <c r="P38" s="8"/>
      <c r="R38" s="8"/>
      <c r="T38" s="8"/>
      <c r="U38" s="8"/>
      <c r="V38" s="8"/>
      <c r="W38" s="8"/>
    </row>
    <row r="39" spans="1:23" ht="12.75">
      <c r="A39">
        <v>8</v>
      </c>
      <c r="B39">
        <f t="shared" si="0"/>
        <v>8E-06</v>
      </c>
      <c r="C39" s="13">
        <f t="shared" si="1"/>
        <v>0.008296682083949002</v>
      </c>
      <c r="D39" s="5">
        <f t="shared" si="2"/>
        <v>1.0208578587590478</v>
      </c>
      <c r="E39" s="8">
        <f t="shared" si="3"/>
        <v>0.000194215627788996</v>
      </c>
      <c r="F39" s="8">
        <f t="shared" si="4"/>
        <v>0.001165293766733976</v>
      </c>
      <c r="G39" s="8">
        <f t="shared" si="5"/>
        <v>22.81370287524075</v>
      </c>
      <c r="H39" s="8">
        <f t="shared" si="6"/>
        <v>0.000194215627788996</v>
      </c>
      <c r="I39" s="8">
        <f t="shared" si="7"/>
        <v>0.001747940650100964</v>
      </c>
      <c r="J39" s="8">
        <f t="shared" si="8"/>
        <v>32.18741336206424</v>
      </c>
      <c r="K39" s="8">
        <f t="shared" si="9"/>
        <v>0.000194215627788996</v>
      </c>
      <c r="L39" s="8">
        <f t="shared" si="10"/>
        <v>0.002330587533467952</v>
      </c>
      <c r="M39" s="8">
        <f t="shared" si="11"/>
        <v>40.42275536168381</v>
      </c>
      <c r="N39" s="8"/>
      <c r="O39" s="8"/>
      <c r="P39" s="8"/>
      <c r="R39" s="8"/>
      <c r="T39" s="8"/>
      <c r="U39" s="8"/>
      <c r="V39" s="8"/>
      <c r="W39" s="8"/>
    </row>
    <row r="40" spans="1:23" ht="12.75">
      <c r="A40">
        <v>9</v>
      </c>
      <c r="B40">
        <f t="shared" si="0"/>
        <v>9E-06</v>
      </c>
      <c r="C40" s="13">
        <f t="shared" si="1"/>
        <v>0.007374828519065779</v>
      </c>
      <c r="D40" s="5">
        <f t="shared" si="2"/>
        <v>1.0185403188969313</v>
      </c>
      <c r="E40" s="8">
        <f t="shared" si="3"/>
        <v>0.0002458041539204481</v>
      </c>
      <c r="F40" s="8">
        <f t="shared" si="4"/>
        <v>0.0014748249235226887</v>
      </c>
      <c r="G40" s="8">
        <f t="shared" si="5"/>
        <v>27.890714108435187</v>
      </c>
      <c r="H40" s="8">
        <f t="shared" si="6"/>
        <v>0.0002458041539204481</v>
      </c>
      <c r="I40" s="8">
        <f t="shared" si="7"/>
        <v>0.002212237385284033</v>
      </c>
      <c r="J40" s="8">
        <f t="shared" si="8"/>
        <v>38.76682310490674</v>
      </c>
      <c r="K40" s="8">
        <f t="shared" si="9"/>
        <v>0.0002458041539204481</v>
      </c>
      <c r="L40" s="8">
        <f t="shared" si="10"/>
        <v>0.0029496498470453773</v>
      </c>
      <c r="M40" s="8">
        <f t="shared" si="11"/>
        <v>48.00250888208571</v>
      </c>
      <c r="N40" s="8"/>
      <c r="O40" s="8"/>
      <c r="P40" s="8"/>
      <c r="R40" s="8"/>
      <c r="T40" s="8"/>
      <c r="U40" s="8"/>
      <c r="V40" s="8"/>
      <c r="W40" s="8"/>
    </row>
    <row r="41" spans="1:23" ht="12.75">
      <c r="A41">
        <v>10</v>
      </c>
      <c r="B41">
        <f t="shared" si="0"/>
        <v>9.999999999999999E-06</v>
      </c>
      <c r="C41" s="13">
        <f t="shared" si="1"/>
        <v>0.006637345667159201</v>
      </c>
      <c r="D41" s="5">
        <f t="shared" si="2"/>
        <v>1.0166862870072382</v>
      </c>
      <c r="E41" s="8">
        <f t="shared" si="3"/>
        <v>0.00030346191842030616</v>
      </c>
      <c r="F41" s="8">
        <f t="shared" si="4"/>
        <v>0.001820771510521837</v>
      </c>
      <c r="G41" s="8">
        <f t="shared" si="5"/>
        <v>33.16566695886851</v>
      </c>
      <c r="H41" s="8">
        <f t="shared" si="6"/>
        <v>0.00030346191842030616</v>
      </c>
      <c r="I41" s="8">
        <f t="shared" si="7"/>
        <v>0.0027311572657827557</v>
      </c>
      <c r="J41" s="8">
        <f t="shared" si="8"/>
        <v>45.3614170139917</v>
      </c>
      <c r="K41" s="8">
        <f t="shared" si="9"/>
        <v>0.00030346191842030616</v>
      </c>
      <c r="L41" s="8">
        <f t="shared" si="10"/>
        <v>0.003641543021043674</v>
      </c>
      <c r="M41" s="8">
        <f t="shared" si="11"/>
        <v>55.3317192694712</v>
      </c>
      <c r="N41" s="8"/>
      <c r="O41" s="8"/>
      <c r="P41" s="8"/>
      <c r="R41" s="8"/>
      <c r="T41" s="8"/>
      <c r="U41" s="8"/>
      <c r="V41" s="8"/>
      <c r="W41" s="8"/>
    </row>
    <row r="42" spans="1:23" ht="12.75">
      <c r="A42">
        <v>11</v>
      </c>
      <c r="B42">
        <f t="shared" si="0"/>
        <v>1.1E-05</v>
      </c>
      <c r="C42" s="13">
        <f t="shared" si="1"/>
        <v>0.006033950606508365</v>
      </c>
      <c r="D42" s="5">
        <f t="shared" si="2"/>
        <v>1.015169351824762</v>
      </c>
      <c r="E42" s="8">
        <f t="shared" si="3"/>
        <v>0.00036718892128857045</v>
      </c>
      <c r="F42" s="8">
        <f t="shared" si="4"/>
        <v>0.002203133527731423</v>
      </c>
      <c r="G42" s="8">
        <f t="shared" si="5"/>
        <v>38.54383183507466</v>
      </c>
      <c r="H42" s="8">
        <f t="shared" si="6"/>
        <v>0.00036718892128857045</v>
      </c>
      <c r="I42" s="8">
        <f t="shared" si="7"/>
        <v>0.0033047002915971347</v>
      </c>
      <c r="J42" s="8">
        <f t="shared" si="8"/>
        <v>51.82206101252904</v>
      </c>
      <c r="K42" s="8">
        <f t="shared" si="9"/>
        <v>0.00036718892128857045</v>
      </c>
      <c r="L42" s="8">
        <f t="shared" si="10"/>
        <v>0.004406267055462846</v>
      </c>
      <c r="M42" s="8">
        <f t="shared" si="11"/>
        <v>62.23139394484417</v>
      </c>
      <c r="N42" s="8"/>
      <c r="O42" s="8"/>
      <c r="P42" s="8"/>
      <c r="R42" s="8"/>
      <c r="T42" s="8"/>
      <c r="U42" s="8"/>
      <c r="V42" s="8"/>
      <c r="W42" s="8"/>
    </row>
    <row r="43" spans="1:23" ht="12.75">
      <c r="A43">
        <v>12</v>
      </c>
      <c r="B43">
        <f t="shared" si="0"/>
        <v>1.2E-05</v>
      </c>
      <c r="C43" s="13">
        <f t="shared" si="1"/>
        <v>0.005531121389299334</v>
      </c>
      <c r="D43" s="5">
        <f t="shared" si="2"/>
        <v>1.0139052391726986</v>
      </c>
      <c r="E43" s="8">
        <f t="shared" si="3"/>
        <v>0.000436985162525241</v>
      </c>
      <c r="F43" s="8">
        <f t="shared" si="4"/>
        <v>0.0026219109751514464</v>
      </c>
      <c r="G43" s="8">
        <f t="shared" si="5"/>
        <v>43.935394068332634</v>
      </c>
      <c r="H43" s="8">
        <f t="shared" si="6"/>
        <v>0.000436985162525241</v>
      </c>
      <c r="I43" s="8">
        <f t="shared" si="7"/>
        <v>0.00393286646272717</v>
      </c>
      <c r="J43" s="8">
        <f t="shared" si="8"/>
        <v>58.02089637755194</v>
      </c>
      <c r="K43" s="8">
        <f t="shared" si="9"/>
        <v>0.000436985162525241</v>
      </c>
      <c r="L43" s="8">
        <f t="shared" si="10"/>
        <v>0.005243821950302893</v>
      </c>
      <c r="M43" s="8">
        <f t="shared" si="11"/>
        <v>68.56759961726848</v>
      </c>
      <c r="N43" s="8"/>
      <c r="O43" s="8"/>
      <c r="P43" s="8"/>
      <c r="R43" s="8"/>
      <c r="T43" s="8"/>
      <c r="U43" s="8"/>
      <c r="V43" s="8"/>
      <c r="W43" s="8"/>
    </row>
    <row r="44" spans="1:23" ht="12.75">
      <c r="A44">
        <v>13</v>
      </c>
      <c r="B44">
        <f t="shared" si="0"/>
        <v>1.3E-05</v>
      </c>
      <c r="C44" s="13">
        <f t="shared" si="1"/>
        <v>0.0051056505131993855</v>
      </c>
      <c r="D44" s="5">
        <f t="shared" si="2"/>
        <v>1.0128356053901832</v>
      </c>
      <c r="E44" s="8">
        <f t="shared" si="3"/>
        <v>0.0005128506421303175</v>
      </c>
      <c r="F44" s="8">
        <f t="shared" si="4"/>
        <v>0.0030771038527819053</v>
      </c>
      <c r="G44" s="8">
        <f t="shared" si="5"/>
        <v>49.257775128393966</v>
      </c>
      <c r="H44" s="8">
        <f t="shared" si="6"/>
        <v>0.0005128506421303175</v>
      </c>
      <c r="I44" s="8">
        <f t="shared" si="7"/>
        <v>0.004615655779172858</v>
      </c>
      <c r="J44" s="8">
        <f t="shared" si="8"/>
        <v>63.85449819257324</v>
      </c>
      <c r="K44" s="8">
        <f t="shared" si="9"/>
        <v>0.0005128506421303175</v>
      </c>
      <c r="L44" s="8">
        <f t="shared" si="10"/>
        <v>0.006154207705563811</v>
      </c>
      <c r="M44" s="8">
        <f t="shared" si="11"/>
        <v>74.25226615079366</v>
      </c>
      <c r="N44" s="8"/>
      <c r="O44" s="8"/>
      <c r="P44" s="8"/>
      <c r="R44" s="8"/>
      <c r="T44" s="8"/>
      <c r="U44" s="8"/>
      <c r="V44" s="8"/>
      <c r="W44" s="8"/>
    </row>
    <row r="45" spans="1:23" ht="12.75">
      <c r="A45">
        <v>14</v>
      </c>
      <c r="B45">
        <f t="shared" si="0"/>
        <v>1.4E-05</v>
      </c>
      <c r="C45" s="13">
        <f t="shared" si="1"/>
        <v>0.004740961190828001</v>
      </c>
      <c r="D45" s="5">
        <f t="shared" si="2"/>
        <v>1.0119187764337416</v>
      </c>
      <c r="E45" s="8">
        <f t="shared" si="3"/>
        <v>0.0005947853601038002</v>
      </c>
      <c r="F45" s="8">
        <f t="shared" si="4"/>
        <v>0.0035687121606228014</v>
      </c>
      <c r="G45" s="8">
        <f t="shared" si="5"/>
        <v>54.43748660940165</v>
      </c>
      <c r="H45" s="8">
        <f t="shared" si="6"/>
        <v>0.0005947853601038002</v>
      </c>
      <c r="I45" s="8">
        <f t="shared" si="7"/>
        <v>0.005353068240934202</v>
      </c>
      <c r="J45" s="8">
        <f t="shared" si="8"/>
        <v>69.24529894201818</v>
      </c>
      <c r="K45" s="8">
        <f t="shared" si="9"/>
        <v>0.0005947853601038002</v>
      </c>
      <c r="L45" s="8">
        <f t="shared" si="10"/>
        <v>0.007137424321245603</v>
      </c>
      <c r="M45" s="8">
        <f t="shared" si="11"/>
        <v>79.24057373531545</v>
      </c>
      <c r="N45" s="8"/>
      <c r="O45" s="8"/>
      <c r="P45" s="8"/>
      <c r="R45" s="8"/>
      <c r="T45" s="8"/>
      <c r="U45" s="8"/>
      <c r="V45" s="8"/>
      <c r="W45" s="8"/>
    </row>
    <row r="46" spans="1:23" ht="12.75">
      <c r="A46">
        <v>15</v>
      </c>
      <c r="B46">
        <f t="shared" si="0"/>
        <v>1.4999999999999999E-05</v>
      </c>
      <c r="C46" s="13">
        <f t="shared" si="1"/>
        <v>0.004424897111439468</v>
      </c>
      <c r="D46" s="5">
        <f t="shared" si="2"/>
        <v>1.0111241913381588</v>
      </c>
      <c r="E46" s="8">
        <f t="shared" si="3"/>
        <v>0.0006827893164456888</v>
      </c>
      <c r="F46" s="8">
        <f t="shared" si="4"/>
        <v>0.004096735898674133</v>
      </c>
      <c r="G46" s="8">
        <f t="shared" si="5"/>
        <v>59.41147427510107</v>
      </c>
      <c r="H46" s="8">
        <f t="shared" si="6"/>
        <v>0.0006827893164456888</v>
      </c>
      <c r="I46" s="8">
        <f t="shared" si="7"/>
        <v>0.006145103848011201</v>
      </c>
      <c r="J46" s="8">
        <f t="shared" si="8"/>
        <v>74.14140552422901</v>
      </c>
      <c r="K46" s="8">
        <f t="shared" si="9"/>
        <v>0.0006827893164456888</v>
      </c>
      <c r="L46" s="8">
        <f t="shared" si="10"/>
        <v>0.008193471797348266</v>
      </c>
      <c r="M46" s="8">
        <f t="shared" si="11"/>
        <v>83.52571579479218</v>
      </c>
      <c r="N46" s="8"/>
      <c r="O46" s="8"/>
      <c r="P46" s="8"/>
      <c r="R46" s="8"/>
      <c r="T46" s="8"/>
      <c r="U46" s="8"/>
      <c r="V46" s="8"/>
      <c r="W46" s="8"/>
    </row>
    <row r="47" spans="1:23" ht="12.75">
      <c r="A47">
        <v>16</v>
      </c>
      <c r="B47">
        <f t="shared" si="0"/>
        <v>1.6E-05</v>
      </c>
      <c r="C47" s="13">
        <f t="shared" si="1"/>
        <v>0.004148341041974501</v>
      </c>
      <c r="D47" s="5">
        <f t="shared" si="2"/>
        <v>1.0104289293795239</v>
      </c>
      <c r="E47" s="8">
        <f t="shared" si="3"/>
        <v>0.000776862511155984</v>
      </c>
      <c r="F47" s="8">
        <f t="shared" si="4"/>
        <v>0.004661175066935904</v>
      </c>
      <c r="G47" s="8">
        <f t="shared" si="5"/>
        <v>64.1279400594807</v>
      </c>
      <c r="H47" s="8">
        <f t="shared" si="6"/>
        <v>0.000776862511155984</v>
      </c>
      <c r="I47" s="8">
        <f t="shared" si="7"/>
        <v>0.006991762600403856</v>
      </c>
      <c r="J47" s="8">
        <f t="shared" si="8"/>
        <v>78.51504368873783</v>
      </c>
      <c r="K47" s="8">
        <f t="shared" si="9"/>
        <v>0.000776862511155984</v>
      </c>
      <c r="L47" s="8">
        <f t="shared" si="10"/>
        <v>0.009322350133871808</v>
      </c>
      <c r="M47" s="8">
        <f t="shared" si="11"/>
        <v>87.1319531562379</v>
      </c>
      <c r="N47" s="8"/>
      <c r="O47" s="8"/>
      <c r="P47" s="8"/>
      <c r="R47" s="8"/>
      <c r="T47" s="8"/>
      <c r="U47" s="8"/>
      <c r="V47" s="8"/>
      <c r="W47" s="8"/>
    </row>
    <row r="48" spans="1:23" ht="12.75">
      <c r="A48">
        <v>17</v>
      </c>
      <c r="B48">
        <f t="shared" si="0"/>
        <v>1.7E-05</v>
      </c>
      <c r="C48" s="13">
        <f t="shared" si="1"/>
        <v>0.003904320980681883</v>
      </c>
      <c r="D48" s="5">
        <f t="shared" si="2"/>
        <v>1.0098154629454343</v>
      </c>
      <c r="E48" s="8">
        <f t="shared" si="3"/>
        <v>0.0008770049442346849</v>
      </c>
      <c r="F48" s="8">
        <f t="shared" si="4"/>
        <v>0.00526202966540811</v>
      </c>
      <c r="G48" s="8">
        <f t="shared" si="5"/>
        <v>68.54665835754209</v>
      </c>
      <c r="H48" s="8">
        <f t="shared" si="6"/>
        <v>0.0008770049442346849</v>
      </c>
      <c r="I48" s="8">
        <f t="shared" si="7"/>
        <v>0.007893044498112164</v>
      </c>
      <c r="J48" s="8">
        <f t="shared" si="8"/>
        <v>82.3599347055258</v>
      </c>
      <c r="K48" s="8">
        <f t="shared" si="9"/>
        <v>0.0008770049442346849</v>
      </c>
      <c r="L48" s="8">
        <f t="shared" si="10"/>
        <v>0.01052405933081622</v>
      </c>
      <c r="M48" s="8">
        <f t="shared" si="11"/>
        <v>90.10687299522823</v>
      </c>
      <c r="N48" s="8"/>
      <c r="O48" s="8"/>
      <c r="P48" s="8"/>
      <c r="R48" s="8"/>
      <c r="T48" s="8"/>
      <c r="U48" s="8"/>
      <c r="V48" s="8"/>
      <c r="W48" s="8"/>
    </row>
    <row r="49" spans="1:23" ht="12.75">
      <c r="A49">
        <v>18</v>
      </c>
      <c r="B49">
        <f t="shared" si="0"/>
        <v>1.8E-05</v>
      </c>
      <c r="C49" s="13">
        <f t="shared" si="1"/>
        <v>0.0036874142595328895</v>
      </c>
      <c r="D49" s="5">
        <f t="shared" si="2"/>
        <v>1.0092701594484657</v>
      </c>
      <c r="E49" s="8">
        <f t="shared" si="3"/>
        <v>0.0009832166156817923</v>
      </c>
      <c r="F49" s="8">
        <f t="shared" si="4"/>
        <v>0.005899299694090755</v>
      </c>
      <c r="G49" s="8">
        <f t="shared" si="5"/>
        <v>72.638827519601</v>
      </c>
      <c r="H49" s="8">
        <f t="shared" si="6"/>
        <v>0.0009832166156817923</v>
      </c>
      <c r="I49" s="8">
        <f t="shared" si="7"/>
        <v>0.008848949541136132</v>
      </c>
      <c r="J49" s="8">
        <f t="shared" si="8"/>
        <v>85.68794304846865</v>
      </c>
      <c r="K49" s="8">
        <f t="shared" si="9"/>
        <v>0.0009832166156817923</v>
      </c>
      <c r="L49" s="8">
        <f t="shared" si="10"/>
        <v>0.01179859938818151</v>
      </c>
      <c r="M49" s="8">
        <f t="shared" si="11"/>
        <v>92.51366240497858</v>
      </c>
      <c r="N49" s="8"/>
      <c r="O49" s="8"/>
      <c r="P49" s="8"/>
      <c r="R49" s="8"/>
      <c r="T49" s="8"/>
      <c r="U49" s="8"/>
      <c r="V49" s="8"/>
      <c r="W49" s="8"/>
    </row>
    <row r="50" spans="1:23" ht="12.75">
      <c r="A50">
        <v>19</v>
      </c>
      <c r="B50">
        <f t="shared" si="0"/>
        <v>1.8999999999999998E-05</v>
      </c>
      <c r="C50" s="13">
        <f t="shared" si="1"/>
        <v>0.0034933398248206326</v>
      </c>
      <c r="D50" s="5">
        <f t="shared" si="2"/>
        <v>1.0087822563195992</v>
      </c>
      <c r="E50" s="8">
        <f t="shared" si="3"/>
        <v>0.0010954975254973051</v>
      </c>
      <c r="F50" s="8">
        <f t="shared" si="4"/>
        <v>0.006572985152983831</v>
      </c>
      <c r="G50" s="8">
        <f t="shared" si="5"/>
        <v>76.38651694774454</v>
      </c>
      <c r="H50" s="8">
        <f t="shared" si="6"/>
        <v>0.0010954975254973051</v>
      </c>
      <c r="I50" s="8">
        <f t="shared" si="7"/>
        <v>0.009859477729475747</v>
      </c>
      <c r="J50" s="8">
        <f t="shared" si="8"/>
        <v>88.5253333661815</v>
      </c>
      <c r="K50" s="8">
        <f t="shared" si="9"/>
        <v>0.0010954975254973051</v>
      </c>
      <c r="L50" s="8">
        <f t="shared" si="10"/>
        <v>0.013145970305967663</v>
      </c>
      <c r="M50" s="8">
        <f t="shared" si="11"/>
        <v>94.42403418140844</v>
      </c>
      <c r="N50" s="8"/>
      <c r="O50" s="8"/>
      <c r="P50" s="8"/>
      <c r="R50" s="8"/>
      <c r="T50" s="8"/>
      <c r="U50" s="8"/>
      <c r="V50" s="8"/>
      <c r="W50" s="8"/>
    </row>
    <row r="51" spans="1:23" ht="12.75">
      <c r="A51">
        <v>20</v>
      </c>
      <c r="B51">
        <f t="shared" si="0"/>
        <v>1.9999999999999998E-05</v>
      </c>
      <c r="C51" s="13">
        <f t="shared" si="1"/>
        <v>0.0033186728335796007</v>
      </c>
      <c r="D51" s="5">
        <f t="shared" si="2"/>
        <v>1.0083431435036192</v>
      </c>
      <c r="E51" s="8">
        <f t="shared" si="3"/>
        <v>0.0012138476736812246</v>
      </c>
      <c r="F51" s="8">
        <f t="shared" si="4"/>
        <v>0.007283086042087348</v>
      </c>
      <c r="G51" s="8">
        <f t="shared" si="5"/>
        <v>79.78178386122747</v>
      </c>
      <c r="H51" s="8">
        <f t="shared" si="6"/>
        <v>0.0012138476736812246</v>
      </c>
      <c r="I51" s="8">
        <f t="shared" si="7"/>
        <v>0.010924629063131023</v>
      </c>
      <c r="J51" s="8">
        <f t="shared" si="8"/>
        <v>90.90894568567639</v>
      </c>
      <c r="K51" s="8">
        <f t="shared" si="9"/>
        <v>0.0012138476736812246</v>
      </c>
      <c r="L51" s="8">
        <f t="shared" si="10"/>
        <v>0.014566172084174695</v>
      </c>
      <c r="M51" s="8">
        <f t="shared" si="11"/>
        <v>95.91223736165878</v>
      </c>
      <c r="N51" s="8"/>
      <c r="O51" s="8"/>
      <c r="P51" s="8"/>
      <c r="R51" s="8"/>
      <c r="T51" s="8"/>
      <c r="U51" s="8"/>
      <c r="V51" s="8"/>
      <c r="W51" s="8"/>
    </row>
    <row r="52" spans="1:23" ht="12.75">
      <c r="A52">
        <v>21</v>
      </c>
      <c r="B52">
        <f t="shared" si="0"/>
        <v>2.1E-05</v>
      </c>
      <c r="C52" s="13">
        <f t="shared" si="1"/>
        <v>0.003160640793885334</v>
      </c>
      <c r="D52" s="5">
        <f t="shared" si="2"/>
        <v>1.0079458509558277</v>
      </c>
      <c r="E52" s="8">
        <f t="shared" si="3"/>
        <v>0.0013382670602335503</v>
      </c>
      <c r="F52" s="8">
        <f t="shared" si="4"/>
        <v>0.008029602361401303</v>
      </c>
      <c r="G52" s="8">
        <f t="shared" si="5"/>
        <v>82.82554143663975</v>
      </c>
      <c r="H52" s="8">
        <f t="shared" si="6"/>
        <v>0.0013382670602335503</v>
      </c>
      <c r="I52" s="8">
        <f t="shared" si="7"/>
        <v>0.012044403542101954</v>
      </c>
      <c r="J52" s="8">
        <f t="shared" si="8"/>
        <v>92.88254742936464</v>
      </c>
      <c r="K52" s="8">
        <f t="shared" si="9"/>
        <v>0.0013382670602335503</v>
      </c>
      <c r="L52" s="8">
        <f t="shared" si="10"/>
        <v>0.016059204722802606</v>
      </c>
      <c r="M52" s="8">
        <f t="shared" si="11"/>
        <v>97.05037973055423</v>
      </c>
      <c r="N52" s="8"/>
      <c r="O52" s="8"/>
      <c r="P52" s="8"/>
      <c r="R52" s="8"/>
      <c r="T52" s="8"/>
      <c r="U52" s="8"/>
      <c r="V52" s="8"/>
      <c r="W52" s="8"/>
    </row>
    <row r="53" spans="1:23" ht="12.75">
      <c r="A53">
        <v>22</v>
      </c>
      <c r="B53">
        <f t="shared" si="0"/>
        <v>2.2E-05</v>
      </c>
      <c r="C53" s="13">
        <f t="shared" si="1"/>
        <v>0.0030169753032541825</v>
      </c>
      <c r="D53" s="5">
        <f t="shared" si="2"/>
        <v>1.007584675912381</v>
      </c>
      <c r="E53" s="8">
        <f t="shared" si="3"/>
        <v>0.0014687556851542818</v>
      </c>
      <c r="F53" s="8">
        <f t="shared" si="4"/>
        <v>0.008812534110925693</v>
      </c>
      <c r="G53" s="8">
        <f t="shared" si="5"/>
        <v>85.52626189441521</v>
      </c>
      <c r="H53" s="8">
        <f t="shared" si="6"/>
        <v>0.0014687556851542818</v>
      </c>
      <c r="I53" s="8">
        <f t="shared" si="7"/>
        <v>0.013218801166388539</v>
      </c>
      <c r="J53" s="8">
        <f t="shared" si="8"/>
        <v>94.49355805136031</v>
      </c>
      <c r="K53" s="8">
        <f t="shared" si="9"/>
        <v>0.0014687556851542818</v>
      </c>
      <c r="L53" s="8">
        <f t="shared" si="10"/>
        <v>0.017625068221851385</v>
      </c>
      <c r="M53" s="8">
        <f t="shared" si="11"/>
        <v>97.90510905250943</v>
      </c>
      <c r="N53" s="8"/>
      <c r="O53" s="8"/>
      <c r="P53" s="8"/>
      <c r="R53" s="8"/>
      <c r="T53" s="8"/>
      <c r="U53" s="8"/>
      <c r="V53" s="8"/>
      <c r="W53" s="8"/>
    </row>
    <row r="54" spans="1:23" ht="12.75">
      <c r="A54">
        <v>23</v>
      </c>
      <c r="B54">
        <f t="shared" si="0"/>
        <v>2.3E-05</v>
      </c>
      <c r="C54" s="13">
        <f t="shared" si="1"/>
        <v>0.0028858024639822613</v>
      </c>
      <c r="D54" s="5">
        <f t="shared" si="2"/>
        <v>1.0072549073944514</v>
      </c>
      <c r="E54" s="8">
        <f t="shared" si="3"/>
        <v>0.00160531354844342</v>
      </c>
      <c r="F54" s="8">
        <f t="shared" si="4"/>
        <v>0.009631881290660522</v>
      </c>
      <c r="G54" s="8">
        <f t="shared" si="5"/>
        <v>87.89859483989866</v>
      </c>
      <c r="H54" s="8">
        <f t="shared" si="6"/>
        <v>0.00160531354844342</v>
      </c>
      <c r="I54" s="8">
        <f t="shared" si="7"/>
        <v>0.014447821935990783</v>
      </c>
      <c r="J54" s="8">
        <f t="shared" si="8"/>
        <v>95.79027523447492</v>
      </c>
      <c r="K54" s="8">
        <f t="shared" si="9"/>
        <v>0.00160531354844342</v>
      </c>
      <c r="L54" s="8">
        <f t="shared" si="10"/>
        <v>0.019263762581321044</v>
      </c>
      <c r="M54" s="8">
        <f t="shared" si="11"/>
        <v>98.53555993151073</v>
      </c>
      <c r="N54" s="8"/>
      <c r="O54" s="8"/>
      <c r="P54" s="8"/>
      <c r="R54" s="8"/>
      <c r="T54" s="8"/>
      <c r="U54" s="8"/>
      <c r="V54" s="8"/>
      <c r="W54" s="8"/>
    </row>
    <row r="55" spans="1:23" ht="12.75">
      <c r="A55">
        <v>24</v>
      </c>
      <c r="B55">
        <f t="shared" si="0"/>
        <v>2.4E-05</v>
      </c>
      <c r="C55" s="13">
        <f t="shared" si="1"/>
        <v>0.002765560694649667</v>
      </c>
      <c r="D55" s="5">
        <f t="shared" si="2"/>
        <v>1.0069526195863492</v>
      </c>
      <c r="E55" s="8">
        <f t="shared" si="3"/>
        <v>0.001747940650100964</v>
      </c>
      <c r="F55" s="8">
        <f t="shared" si="4"/>
        <v>0.010487643900605786</v>
      </c>
      <c r="G55" s="8">
        <f t="shared" si="5"/>
        <v>89.96197370431065</v>
      </c>
      <c r="H55" s="8">
        <f t="shared" si="6"/>
        <v>0.001747940650100964</v>
      </c>
      <c r="I55" s="8">
        <f t="shared" si="7"/>
        <v>0.01573146585090868</v>
      </c>
      <c r="J55" s="8">
        <f t="shared" si="8"/>
        <v>96.81966774743941</v>
      </c>
      <c r="K55" s="8">
        <f t="shared" si="9"/>
        <v>0.001747940650100964</v>
      </c>
      <c r="L55" s="8">
        <f t="shared" si="10"/>
        <v>0.02097528780121157</v>
      </c>
      <c r="M55" s="8">
        <f t="shared" si="11"/>
        <v>98.99238028087049</v>
      </c>
      <c r="N55" s="8"/>
      <c r="O55" s="8"/>
      <c r="P55" s="8"/>
      <c r="R55" s="8"/>
      <c r="T55" s="8"/>
      <c r="U55" s="8"/>
      <c r="V55" s="8"/>
      <c r="W55" s="8"/>
    </row>
    <row r="56" spans="1:23" ht="12.75">
      <c r="A56">
        <v>25</v>
      </c>
      <c r="B56">
        <f t="shared" si="0"/>
        <v>2.4999999999999998E-05</v>
      </c>
      <c r="C56" s="13">
        <f t="shared" si="1"/>
        <v>0.002654938266863681</v>
      </c>
      <c r="D56" s="5">
        <f t="shared" si="2"/>
        <v>1.0066745148028953</v>
      </c>
      <c r="E56" s="8">
        <f t="shared" si="3"/>
        <v>0.0018966369901269136</v>
      </c>
      <c r="F56" s="8">
        <f t="shared" si="4"/>
        <v>0.011379821940761483</v>
      </c>
      <c r="G56" s="8">
        <f t="shared" si="5"/>
        <v>91.7392725695129</v>
      </c>
      <c r="H56" s="8">
        <f t="shared" si="6"/>
        <v>0.0018966369901269136</v>
      </c>
      <c r="I56" s="8">
        <f t="shared" si="7"/>
        <v>0.017069732911142225</v>
      </c>
      <c r="J56" s="8">
        <f t="shared" si="8"/>
        <v>97.62574457645823</v>
      </c>
      <c r="K56" s="8">
        <f t="shared" si="9"/>
        <v>0.0018966369901269136</v>
      </c>
      <c r="L56" s="8">
        <f t="shared" si="10"/>
        <v>0.022759643881522965</v>
      </c>
      <c r="M56" s="8">
        <f t="shared" si="11"/>
        <v>99.31760382319197</v>
      </c>
      <c r="N56" s="8"/>
      <c r="O56" s="8"/>
      <c r="P56" s="8"/>
      <c r="R56" s="8"/>
      <c r="T56" s="8"/>
      <c r="U56" s="8"/>
      <c r="V56" s="8"/>
      <c r="W56" s="8"/>
    </row>
    <row r="57" spans="1:23" ht="12.75">
      <c r="A57">
        <v>26</v>
      </c>
      <c r="B57">
        <f t="shared" si="0"/>
        <v>2.6E-05</v>
      </c>
      <c r="C57" s="13">
        <f t="shared" si="1"/>
        <v>0.0025528252565996928</v>
      </c>
      <c r="D57" s="5">
        <f t="shared" si="2"/>
        <v>1.0064178026950916</v>
      </c>
      <c r="E57" s="8">
        <f t="shared" si="3"/>
        <v>0.00205140256852127</v>
      </c>
      <c r="F57" s="8">
        <f t="shared" si="4"/>
        <v>0.012308415411127621</v>
      </c>
      <c r="G57" s="8">
        <f t="shared" si="5"/>
        <v>93.25556316035481</v>
      </c>
      <c r="H57" s="8">
        <f t="shared" si="6"/>
        <v>0.00205140256852127</v>
      </c>
      <c r="I57" s="8">
        <f t="shared" si="7"/>
        <v>0.018462623116691432</v>
      </c>
      <c r="J57" s="8">
        <f t="shared" si="8"/>
        <v>98.24846613775503</v>
      </c>
      <c r="K57" s="8">
        <f t="shared" si="9"/>
        <v>0.00205140256852127</v>
      </c>
      <c r="L57" s="8">
        <f t="shared" si="10"/>
        <v>0.024616830822255242</v>
      </c>
      <c r="M57" s="8">
        <f t="shared" si="11"/>
        <v>99.54512571716036</v>
      </c>
      <c r="N57" s="8"/>
      <c r="O57" s="8"/>
      <c r="P57" s="8"/>
      <c r="R57" s="8"/>
      <c r="T57" s="8"/>
      <c r="U57" s="8"/>
      <c r="V57" s="8"/>
      <c r="W57" s="8"/>
    </row>
    <row r="58" spans="1:23" ht="12.75">
      <c r="A58">
        <v>27</v>
      </c>
      <c r="B58">
        <f t="shared" si="0"/>
        <v>2.7E-05</v>
      </c>
      <c r="C58" s="13">
        <f t="shared" si="1"/>
        <v>0.0024582761730219263</v>
      </c>
      <c r="D58" s="5">
        <f t="shared" si="2"/>
        <v>1.006180106298977</v>
      </c>
      <c r="E58" s="8">
        <f t="shared" si="3"/>
        <v>0.002212237385284032</v>
      </c>
      <c r="F58" s="8">
        <f t="shared" si="4"/>
        <v>0.013273424311704193</v>
      </c>
      <c r="G58" s="8">
        <f t="shared" si="5"/>
        <v>94.53700846753138</v>
      </c>
      <c r="H58" s="8">
        <f t="shared" si="6"/>
        <v>0.002212237385284032</v>
      </c>
      <c r="I58" s="8">
        <f t="shared" si="7"/>
        <v>0.019910136467556287</v>
      </c>
      <c r="J58" s="8">
        <f t="shared" si="8"/>
        <v>98.72313262347345</v>
      </c>
      <c r="K58" s="8">
        <f t="shared" si="9"/>
        <v>0.002212237385284032</v>
      </c>
      <c r="L58" s="8">
        <f t="shared" si="10"/>
        <v>0.026546848623408385</v>
      </c>
      <c r="M58" s="8">
        <f t="shared" si="11"/>
        <v>99.70155723516176</v>
      </c>
      <c r="N58" s="8"/>
      <c r="O58" s="8"/>
      <c r="P58" s="8"/>
      <c r="R58" s="8"/>
      <c r="T58" s="8"/>
      <c r="U58" s="8"/>
      <c r="V58" s="8"/>
      <c r="W58" s="8"/>
    </row>
    <row r="59" spans="1:23" ht="12.75">
      <c r="A59">
        <v>28</v>
      </c>
      <c r="B59">
        <f t="shared" si="0"/>
        <v>2.8E-05</v>
      </c>
      <c r="C59" s="13">
        <f t="shared" si="1"/>
        <v>0.0023704805954140006</v>
      </c>
      <c r="D59" s="5">
        <f t="shared" si="2"/>
        <v>1.0059593882168707</v>
      </c>
      <c r="E59" s="8">
        <f t="shared" si="3"/>
        <v>0.002379141440415201</v>
      </c>
      <c r="F59" s="8">
        <f t="shared" si="4"/>
        <v>0.014274848642491206</v>
      </c>
      <c r="G59" s="8">
        <f t="shared" si="5"/>
        <v>95.609916316915</v>
      </c>
      <c r="H59" s="8">
        <f t="shared" si="6"/>
        <v>0.002379141440415201</v>
      </c>
      <c r="I59" s="8">
        <f t="shared" si="7"/>
        <v>0.02141227296373681</v>
      </c>
      <c r="J59" s="8">
        <f t="shared" si="8"/>
        <v>99.08016655127912</v>
      </c>
      <c r="K59" s="8">
        <f t="shared" si="9"/>
        <v>0.002379141440415201</v>
      </c>
      <c r="L59" s="8">
        <f t="shared" si="10"/>
        <v>0.02854969728498241</v>
      </c>
      <c r="M59" s="8">
        <f t="shared" si="11"/>
        <v>99.8072716525551</v>
      </c>
      <c r="N59" s="8"/>
      <c r="O59" s="8"/>
      <c r="P59" s="8"/>
      <c r="R59" s="8"/>
      <c r="T59" s="8"/>
      <c r="U59" s="8"/>
      <c r="V59" s="8"/>
      <c r="W59" s="8"/>
    </row>
    <row r="60" spans="1:23" ht="12.75">
      <c r="A60">
        <v>29</v>
      </c>
      <c r="B60">
        <f t="shared" si="0"/>
        <v>2.9E-05</v>
      </c>
      <c r="C60" s="13">
        <f t="shared" si="1"/>
        <v>0.002288739885227311</v>
      </c>
      <c r="D60" s="5">
        <f t="shared" si="2"/>
        <v>1.0057538920714615</v>
      </c>
      <c r="E60" s="8">
        <f t="shared" si="3"/>
        <v>0.002552114733914775</v>
      </c>
      <c r="F60" s="8">
        <f t="shared" si="4"/>
        <v>0.015312688403488654</v>
      </c>
      <c r="G60" s="8">
        <f t="shared" si="5"/>
        <v>96.49996404186308</v>
      </c>
      <c r="H60" s="8">
        <f t="shared" si="6"/>
        <v>0.002552114733914775</v>
      </c>
      <c r="I60" s="8">
        <f t="shared" si="7"/>
        <v>0.02296903260523298</v>
      </c>
      <c r="J60" s="8">
        <f t="shared" si="8"/>
        <v>99.3451998665615</v>
      </c>
      <c r="K60" s="8">
        <f t="shared" si="9"/>
        <v>0.002552114733914775</v>
      </c>
      <c r="L60" s="8">
        <f t="shared" si="10"/>
        <v>0.030625376806977307</v>
      </c>
      <c r="M60" s="8">
        <f t="shared" si="11"/>
        <v>99.87749748291749</v>
      </c>
      <c r="N60" s="8"/>
      <c r="O60" s="8"/>
      <c r="P60" s="8"/>
      <c r="R60" s="8"/>
      <c r="T60" s="8"/>
      <c r="U60" s="8"/>
      <c r="V60" s="8"/>
      <c r="W60" s="8"/>
    </row>
    <row r="61" spans="1:23" ht="12.75">
      <c r="A61">
        <v>30</v>
      </c>
      <c r="B61">
        <f t="shared" si="0"/>
        <v>2.9999999999999997E-05</v>
      </c>
      <c r="C61" s="13">
        <f t="shared" si="1"/>
        <v>0.002212448555719734</v>
      </c>
      <c r="D61" s="5">
        <f t="shared" si="2"/>
        <v>1.0055620956690794</v>
      </c>
      <c r="E61" s="8">
        <f t="shared" si="3"/>
        <v>0.0027311572657827553</v>
      </c>
      <c r="F61" s="8">
        <f t="shared" si="4"/>
        <v>0.016386943594696533</v>
      </c>
      <c r="G61" s="8">
        <f t="shared" si="5"/>
        <v>97.2315948432913</v>
      </c>
      <c r="H61" s="8">
        <f t="shared" si="6"/>
        <v>0.0027311572657827553</v>
      </c>
      <c r="I61" s="8">
        <f t="shared" si="7"/>
        <v>0.024580415392044804</v>
      </c>
      <c r="J61" s="8">
        <f t="shared" si="8"/>
        <v>99.5393782146558</v>
      </c>
      <c r="K61" s="8">
        <f t="shared" si="9"/>
        <v>0.0027311572657827553</v>
      </c>
      <c r="L61" s="8">
        <f t="shared" si="10"/>
        <v>0.032773887189393065</v>
      </c>
      <c r="M61" s="8">
        <f t="shared" si="11"/>
        <v>99.9233593288831</v>
      </c>
      <c r="N61" s="8"/>
      <c r="O61" s="8"/>
      <c r="P61" s="8"/>
      <c r="R61" s="8"/>
      <c r="T61" s="8"/>
      <c r="U61" s="8"/>
      <c r="V61" s="8"/>
      <c r="W61" s="8"/>
    </row>
    <row r="62" spans="1:23" ht="12.75">
      <c r="A62">
        <v>31</v>
      </c>
      <c r="B62">
        <f t="shared" si="0"/>
        <v>3.1E-05</v>
      </c>
      <c r="C62" s="13">
        <f t="shared" si="1"/>
        <v>0.00214107924747071</v>
      </c>
      <c r="D62" s="5">
        <f t="shared" si="2"/>
        <v>1.0053826732281415</v>
      </c>
      <c r="E62" s="8">
        <f t="shared" si="3"/>
        <v>0.0029162690360191425</v>
      </c>
      <c r="F62" s="8">
        <f t="shared" si="4"/>
        <v>0.017497614216114857</v>
      </c>
      <c r="G62" s="8">
        <f t="shared" si="5"/>
        <v>97.8275778166254</v>
      </c>
      <c r="H62" s="8">
        <f t="shared" si="6"/>
        <v>0.0029162690360191425</v>
      </c>
      <c r="I62" s="8">
        <f t="shared" si="7"/>
        <v>0.02624642132417229</v>
      </c>
      <c r="J62" s="8">
        <f t="shared" si="8"/>
        <v>99.67980367481687</v>
      </c>
      <c r="K62" s="8">
        <f t="shared" si="9"/>
        <v>0.0029162690360191425</v>
      </c>
      <c r="L62" s="8">
        <f t="shared" si="10"/>
        <v>0.034995228432229714</v>
      </c>
      <c r="M62" s="8">
        <f t="shared" si="11"/>
        <v>99.95280581857182</v>
      </c>
      <c r="N62" s="8"/>
      <c r="O62" s="8"/>
      <c r="P62" s="8"/>
      <c r="R62" s="8"/>
      <c r="T62" s="8"/>
      <c r="U62" s="8"/>
      <c r="V62" s="8"/>
      <c r="W62" s="8"/>
    </row>
    <row r="63" spans="1:23" ht="12.75">
      <c r="A63">
        <v>32</v>
      </c>
      <c r="B63">
        <f t="shared" si="0"/>
        <v>3.2E-05</v>
      </c>
      <c r="C63" s="13">
        <f t="shared" si="1"/>
        <v>0.0020741705209872505</v>
      </c>
      <c r="D63" s="5">
        <f t="shared" si="2"/>
        <v>1.005214464689762</v>
      </c>
      <c r="E63" s="8">
        <f t="shared" si="3"/>
        <v>0.003107450044623936</v>
      </c>
      <c r="F63" s="8">
        <f t="shared" si="4"/>
        <v>0.018644700267743616</v>
      </c>
      <c r="G63" s="8">
        <f t="shared" si="5"/>
        <v>98.30871715325775</v>
      </c>
      <c r="H63" s="8">
        <f t="shared" si="6"/>
        <v>0.003107450044623936</v>
      </c>
      <c r="I63" s="8">
        <f t="shared" si="7"/>
        <v>0.027967050401615425</v>
      </c>
      <c r="J63" s="8">
        <f t="shared" si="8"/>
        <v>99.78004979741927</v>
      </c>
      <c r="K63" s="8">
        <f t="shared" si="9"/>
        <v>0.003107450044623936</v>
      </c>
      <c r="L63" s="8">
        <f t="shared" si="10"/>
        <v>0.03728940053548723</v>
      </c>
      <c r="M63" s="8">
        <f t="shared" si="11"/>
        <v>99.97139562332316</v>
      </c>
      <c r="N63" s="8"/>
      <c r="O63" s="8"/>
      <c r="P63" s="8"/>
      <c r="R63" s="8"/>
      <c r="T63" s="8"/>
      <c r="U63" s="8"/>
      <c r="V63" s="8"/>
      <c r="W63" s="8"/>
    </row>
    <row r="64" spans="1:23" ht="12.75">
      <c r="A64">
        <v>33</v>
      </c>
      <c r="B64">
        <f t="shared" si="0"/>
        <v>3.2999999999999996E-05</v>
      </c>
      <c r="C64" s="13">
        <f t="shared" si="1"/>
        <v>0.002011316868836122</v>
      </c>
      <c r="D64" s="5">
        <f t="shared" si="2"/>
        <v>1.005056450608254</v>
      </c>
      <c r="E64" s="8">
        <f t="shared" si="3"/>
        <v>0.0033047002915971334</v>
      </c>
      <c r="F64" s="8">
        <f t="shared" si="4"/>
        <v>0.019828201749582802</v>
      </c>
      <c r="G64" s="8">
        <f t="shared" si="5"/>
        <v>98.69369167218892</v>
      </c>
      <c r="H64" s="8">
        <f t="shared" si="6"/>
        <v>0.0033047002915971334</v>
      </c>
      <c r="I64" s="8">
        <f t="shared" si="7"/>
        <v>0.029742302624374203</v>
      </c>
      <c r="J64" s="8">
        <f t="shared" si="8"/>
        <v>99.85069699689755</v>
      </c>
      <c r="K64" s="8">
        <f t="shared" si="9"/>
        <v>0.0033047002915971334</v>
      </c>
      <c r="L64" s="8">
        <f t="shared" si="10"/>
        <v>0.039656403499165604</v>
      </c>
      <c r="M64" s="8">
        <f t="shared" si="11"/>
        <v>99.98293558552692</v>
      </c>
      <c r="N64" s="8"/>
      <c r="O64" s="8"/>
      <c r="P64" s="8"/>
      <c r="R64" s="8"/>
      <c r="T64" s="8"/>
      <c r="U64" s="8"/>
      <c r="V64" s="8"/>
      <c r="W64" s="8"/>
    </row>
    <row r="65" spans="1:23" ht="12.75">
      <c r="A65">
        <v>34</v>
      </c>
      <c r="B65">
        <f t="shared" si="0"/>
        <v>3.4E-05</v>
      </c>
      <c r="C65" s="13">
        <f t="shared" si="1"/>
        <v>0.0019521604903409416</v>
      </c>
      <c r="D65" s="5">
        <f t="shared" si="2"/>
        <v>1.004907731472717</v>
      </c>
      <c r="E65" s="8">
        <f t="shared" si="3"/>
        <v>0.0035080197769387397</v>
      </c>
      <c r="F65" s="8">
        <f t="shared" si="4"/>
        <v>0.02104811866163244</v>
      </c>
      <c r="G65" s="8">
        <f t="shared" si="5"/>
        <v>98.99900344504552</v>
      </c>
      <c r="H65" s="8">
        <f t="shared" si="6"/>
        <v>0.0035080197769387397</v>
      </c>
      <c r="I65" s="8">
        <f t="shared" si="7"/>
        <v>0.03157217799244866</v>
      </c>
      <c r="J65" s="8">
        <f t="shared" si="8"/>
        <v>99.89985047952095</v>
      </c>
      <c r="K65" s="8">
        <f t="shared" si="9"/>
        <v>0.0035080197769387397</v>
      </c>
      <c r="L65" s="8">
        <f t="shared" si="10"/>
        <v>0.04209623732326488</v>
      </c>
      <c r="M65" s="8">
        <f t="shared" si="11"/>
        <v>99.98998005896969</v>
      </c>
      <c r="N65" s="8"/>
      <c r="O65" s="8"/>
      <c r="P65" s="8"/>
      <c r="R65" s="8"/>
      <c r="T65" s="8"/>
      <c r="U65" s="8"/>
      <c r="V65" s="8"/>
      <c r="W65" s="8"/>
    </row>
    <row r="66" spans="1:23" ht="12.75">
      <c r="A66">
        <v>35</v>
      </c>
      <c r="B66">
        <f t="shared" si="0"/>
        <v>3.5E-05</v>
      </c>
      <c r="C66" s="13">
        <f t="shared" si="1"/>
        <v>0.0018963844763312005</v>
      </c>
      <c r="D66" s="5">
        <f t="shared" si="2"/>
        <v>1.0047675105734966</v>
      </c>
      <c r="E66" s="8">
        <f t="shared" si="3"/>
        <v>0.00371740850064875</v>
      </c>
      <c r="F66" s="8">
        <f t="shared" si="4"/>
        <v>0.0223044510038925</v>
      </c>
      <c r="G66" s="8">
        <f t="shared" si="5"/>
        <v>99.23901358116413</v>
      </c>
      <c r="H66" s="8">
        <f t="shared" si="6"/>
        <v>0.00371740850064875</v>
      </c>
      <c r="I66" s="8">
        <f t="shared" si="7"/>
        <v>0.03345667650583876</v>
      </c>
      <c r="J66" s="8">
        <f t="shared" si="8"/>
        <v>99.9336157032116</v>
      </c>
      <c r="K66" s="8">
        <f t="shared" si="9"/>
        <v>0.00371740850064875</v>
      </c>
      <c r="L66" s="8">
        <f t="shared" si="10"/>
        <v>0.044608902007785</v>
      </c>
      <c r="M66" s="8">
        <f t="shared" si="11"/>
        <v>99.99420899670348</v>
      </c>
      <c r="N66" s="8"/>
      <c r="O66" s="8"/>
      <c r="P66" s="8"/>
      <c r="R66" s="8"/>
      <c r="T66" s="8"/>
      <c r="U66" s="8"/>
      <c r="V66" s="8"/>
      <c r="W66" s="8"/>
    </row>
    <row r="67" spans="1:23" ht="12.75">
      <c r="A67">
        <v>36</v>
      </c>
      <c r="B67">
        <f t="shared" si="0"/>
        <v>3.6E-05</v>
      </c>
      <c r="C67" s="13">
        <f t="shared" si="1"/>
        <v>0.0018437071297664448</v>
      </c>
      <c r="D67" s="5">
        <f t="shared" si="2"/>
        <v>1.004635079724233</v>
      </c>
      <c r="E67" s="8">
        <f t="shared" si="3"/>
        <v>0.003932866462727169</v>
      </c>
      <c r="F67" s="8">
        <f t="shared" si="4"/>
        <v>0.02359719877636302</v>
      </c>
      <c r="G67" s="8">
        <f t="shared" si="5"/>
        <v>99.42604391400066</v>
      </c>
      <c r="H67" s="8">
        <f t="shared" si="6"/>
        <v>0.003932866462727169</v>
      </c>
      <c r="I67" s="8">
        <f t="shared" si="7"/>
        <v>0.03539579816454453</v>
      </c>
      <c r="J67" s="8">
        <f t="shared" si="8"/>
        <v>99.9565171503357</v>
      </c>
      <c r="K67" s="8">
        <f t="shared" si="9"/>
        <v>0.003932866462727169</v>
      </c>
      <c r="L67" s="8">
        <f t="shared" si="10"/>
        <v>0.04719439755272604</v>
      </c>
      <c r="M67" s="8">
        <f t="shared" si="11"/>
        <v>99.99670574411344</v>
      </c>
      <c r="N67" s="8"/>
      <c r="O67" s="8"/>
      <c r="P67" s="8"/>
      <c r="R67" s="8"/>
      <c r="T67" s="8"/>
      <c r="U67" s="8"/>
      <c r="V67" s="8"/>
      <c r="W67" s="8"/>
    </row>
    <row r="68" spans="1:23" ht="12.75">
      <c r="A68">
        <v>37</v>
      </c>
      <c r="B68">
        <f t="shared" si="0"/>
        <v>3.7E-05</v>
      </c>
      <c r="C68" s="13">
        <f t="shared" si="1"/>
        <v>0.0017938772073403247</v>
      </c>
      <c r="D68" s="5">
        <f t="shared" si="2"/>
        <v>1.0045098072992535</v>
      </c>
      <c r="E68" s="8">
        <f t="shared" si="3"/>
        <v>0.0041543936631739916</v>
      </c>
      <c r="F68" s="8">
        <f t="shared" si="4"/>
        <v>0.024926361979043955</v>
      </c>
      <c r="G68" s="8">
        <f t="shared" si="5"/>
        <v>99.57052502748932</v>
      </c>
      <c r="H68" s="8">
        <f t="shared" si="6"/>
        <v>0.0041543936631739916</v>
      </c>
      <c r="I68" s="8">
        <f t="shared" si="7"/>
        <v>0.037389542968565934</v>
      </c>
      <c r="J68" s="8">
        <f t="shared" si="8"/>
        <v>99.97185464111075</v>
      </c>
      <c r="K68" s="8">
        <f t="shared" si="9"/>
        <v>0.0041543936631739916</v>
      </c>
      <c r="L68" s="8">
        <f t="shared" si="10"/>
        <v>0.04985272395808791</v>
      </c>
      <c r="M68" s="8">
        <f t="shared" si="11"/>
        <v>99.99815551247987</v>
      </c>
      <c r="N68" s="8"/>
      <c r="O68" s="8"/>
      <c r="P68" s="8"/>
      <c r="R68" s="8"/>
      <c r="T68" s="8"/>
      <c r="U68" s="8"/>
      <c r="V68" s="8"/>
      <c r="W68" s="8"/>
    </row>
    <row r="69" spans="1:23" ht="12.75">
      <c r="A69">
        <v>38</v>
      </c>
      <c r="B69">
        <f t="shared" si="0"/>
        <v>3.7999999999999995E-05</v>
      </c>
      <c r="C69" s="13">
        <f t="shared" si="1"/>
        <v>0.0017466699124103163</v>
      </c>
      <c r="D69" s="5">
        <f t="shared" si="2"/>
        <v>1.0043911281597995</v>
      </c>
      <c r="E69" s="8">
        <f t="shared" si="3"/>
        <v>0.0043819901019892206</v>
      </c>
      <c r="F69" s="8">
        <f t="shared" si="4"/>
        <v>0.026291940611935325</v>
      </c>
      <c r="G69" s="8">
        <f t="shared" si="5"/>
        <v>99.68117344115231</v>
      </c>
      <c r="H69" s="8">
        <f t="shared" si="6"/>
        <v>0.0043819901019892206</v>
      </c>
      <c r="I69" s="8">
        <f t="shared" si="7"/>
        <v>0.03943791091790299</v>
      </c>
      <c r="J69" s="8">
        <f t="shared" si="8"/>
        <v>99.9819975448486</v>
      </c>
      <c r="K69" s="8">
        <f t="shared" si="9"/>
        <v>0.0043819901019892206</v>
      </c>
      <c r="L69" s="8">
        <f t="shared" si="10"/>
        <v>0.05258388122387065</v>
      </c>
      <c r="M69" s="8">
        <f t="shared" si="11"/>
        <v>99.99898349625373</v>
      </c>
      <c r="N69" s="8"/>
      <c r="O69" s="8"/>
      <c r="P69" s="8"/>
      <c r="R69" s="8"/>
      <c r="T69" s="8"/>
      <c r="U69" s="8"/>
      <c r="V69" s="8"/>
      <c r="W69" s="8"/>
    </row>
    <row r="70" spans="1:23" ht="12.75">
      <c r="A70">
        <v>39</v>
      </c>
      <c r="B70">
        <f t="shared" si="0"/>
        <v>3.9E-05</v>
      </c>
      <c r="C70" s="13">
        <f t="shared" si="1"/>
        <v>0.001701883504399795</v>
      </c>
      <c r="D70" s="5">
        <f t="shared" si="2"/>
        <v>1.0042785351300612</v>
      </c>
      <c r="E70" s="8">
        <f t="shared" si="3"/>
        <v>0.004615655779172857</v>
      </c>
      <c r="F70" s="8">
        <f t="shared" si="4"/>
        <v>0.027693934675037144</v>
      </c>
      <c r="G70" s="8">
        <f t="shared" si="5"/>
        <v>99.76518352786093</v>
      </c>
      <c r="H70" s="8">
        <f t="shared" si="6"/>
        <v>0.004615655779172857</v>
      </c>
      <c r="I70" s="8">
        <f t="shared" si="7"/>
        <v>0.041540902012555725</v>
      </c>
      <c r="J70" s="8">
        <f t="shared" si="8"/>
        <v>99.98862129499389</v>
      </c>
      <c r="K70" s="8">
        <f t="shared" si="9"/>
        <v>0.004615655779172857</v>
      </c>
      <c r="L70" s="8">
        <f t="shared" si="10"/>
        <v>0.05538786935007429</v>
      </c>
      <c r="M70" s="8">
        <f t="shared" si="11"/>
        <v>99.99944861224412</v>
      </c>
      <c r="N70" s="8"/>
      <c r="O70" s="8"/>
      <c r="P70" s="8"/>
      <c r="R70" s="8"/>
      <c r="T70" s="8"/>
      <c r="U70" s="8"/>
      <c r="V70" s="8"/>
      <c r="W70" s="8"/>
    </row>
    <row r="71" spans="1:23" ht="12.75">
      <c r="A71">
        <v>40</v>
      </c>
      <c r="B71">
        <f t="shared" si="0"/>
        <v>3.9999999999999996E-05</v>
      </c>
      <c r="C71" s="13">
        <f t="shared" si="1"/>
        <v>0.0016593364167898003</v>
      </c>
      <c r="D71" s="5">
        <f t="shared" si="2"/>
        <v>1.0041715717518096</v>
      </c>
      <c r="E71" s="8">
        <f t="shared" si="3"/>
        <v>0.0048553906947248985</v>
      </c>
      <c r="F71" s="8">
        <f t="shared" si="4"/>
        <v>0.02913234416834939</v>
      </c>
      <c r="G71" s="8">
        <f t="shared" si="5"/>
        <v>99.82842260802634</v>
      </c>
      <c r="H71" s="8">
        <f t="shared" si="6"/>
        <v>0.0048553906947248985</v>
      </c>
      <c r="I71" s="8">
        <f t="shared" si="7"/>
        <v>0.04369851625252409</v>
      </c>
      <c r="J71" s="8">
        <f t="shared" si="8"/>
        <v>99.99289293817861</v>
      </c>
      <c r="K71" s="8">
        <f t="shared" si="9"/>
        <v>0.0048553906947248985</v>
      </c>
      <c r="L71" s="8">
        <f t="shared" si="10"/>
        <v>0.05826468833669878</v>
      </c>
      <c r="M71" s="8">
        <f t="shared" si="11"/>
        <v>99.99970561198563</v>
      </c>
      <c r="N71" s="8"/>
      <c r="O71" s="8"/>
      <c r="P71" s="8"/>
      <c r="R71" s="8"/>
      <c r="T71" s="8"/>
      <c r="U71" s="8"/>
      <c r="V71" s="8"/>
      <c r="W71" s="8"/>
    </row>
    <row r="72" spans="1:23" ht="12.75">
      <c r="A72">
        <v>41</v>
      </c>
      <c r="B72">
        <f t="shared" si="0"/>
        <v>4.1E-05</v>
      </c>
      <c r="C72" s="13">
        <f t="shared" si="1"/>
        <v>0.0016188647968680978</v>
      </c>
      <c r="D72" s="5">
        <f t="shared" si="2"/>
        <v>1.0040698260993264</v>
      </c>
      <c r="E72" s="8">
        <f t="shared" si="3"/>
        <v>0.0051011948486453474</v>
      </c>
      <c r="F72" s="8">
        <f t="shared" si="4"/>
        <v>0.030607169091872086</v>
      </c>
      <c r="G72" s="8">
        <f t="shared" si="5"/>
        <v>99.87562044425201</v>
      </c>
      <c r="H72" s="8">
        <f t="shared" si="6"/>
        <v>0.0051011948486453474</v>
      </c>
      <c r="I72" s="8">
        <f t="shared" si="7"/>
        <v>0.04591075363780813</v>
      </c>
      <c r="J72" s="8">
        <f t="shared" si="8"/>
        <v>99.99561344577886</v>
      </c>
      <c r="K72" s="8">
        <f t="shared" si="9"/>
        <v>0.0051011948486453474</v>
      </c>
      <c r="L72" s="8">
        <f t="shared" si="10"/>
        <v>0.06121433818374417</v>
      </c>
      <c r="M72" s="8">
        <f t="shared" si="11"/>
        <v>99.99984529726112</v>
      </c>
      <c r="N72" s="8"/>
      <c r="O72" s="8"/>
      <c r="P72" s="8"/>
      <c r="R72" s="8"/>
      <c r="T72" s="8"/>
      <c r="U72" s="8"/>
      <c r="V72" s="8"/>
      <c r="W72" s="8"/>
    </row>
    <row r="73" spans="1:23" ht="12.75">
      <c r="A73">
        <v>42</v>
      </c>
      <c r="B73">
        <f t="shared" si="0"/>
        <v>4.2E-05</v>
      </c>
      <c r="C73" s="13">
        <f t="shared" si="1"/>
        <v>0.001580320396942667</v>
      </c>
      <c r="D73" s="5">
        <f t="shared" si="2"/>
        <v>1.003972925477914</v>
      </c>
      <c r="E73" s="8">
        <f t="shared" si="3"/>
        <v>0.005353068240934201</v>
      </c>
      <c r="F73" s="8">
        <f t="shared" si="4"/>
        <v>0.03211840944560521</v>
      </c>
      <c r="G73" s="8">
        <f t="shared" si="5"/>
        <v>99.91054690396044</v>
      </c>
      <c r="H73" s="8">
        <f t="shared" si="6"/>
        <v>0.005353068240934201</v>
      </c>
      <c r="I73" s="8">
        <f t="shared" si="7"/>
        <v>0.048177614168407816</v>
      </c>
      <c r="J73" s="8">
        <f t="shared" si="8"/>
        <v>99.99732457325227</v>
      </c>
      <c r="K73" s="8">
        <f t="shared" si="9"/>
        <v>0.005353068240934201</v>
      </c>
      <c r="L73" s="8">
        <f t="shared" si="10"/>
        <v>0.06423681889121043</v>
      </c>
      <c r="M73" s="8">
        <f t="shared" si="11"/>
        <v>99.9999199814361</v>
      </c>
      <c r="N73" s="8"/>
      <c r="O73" s="8"/>
      <c r="P73" s="8"/>
      <c r="R73" s="8"/>
      <c r="T73" s="8"/>
      <c r="U73" s="8"/>
      <c r="V73" s="8"/>
      <c r="W73" s="8"/>
    </row>
    <row r="74" spans="1:23" ht="12.75">
      <c r="A74">
        <v>43</v>
      </c>
      <c r="B74">
        <f t="shared" si="0"/>
        <v>4.2999999999999995E-05</v>
      </c>
      <c r="C74" s="13">
        <f t="shared" si="1"/>
        <v>0.0015435687598044656</v>
      </c>
      <c r="D74" s="5">
        <f t="shared" si="2"/>
        <v>1.0038805318621484</v>
      </c>
      <c r="E74" s="8">
        <f t="shared" si="3"/>
        <v>0.00561101087159146</v>
      </c>
      <c r="F74" s="8">
        <f t="shared" si="4"/>
        <v>0.033666065229548764</v>
      </c>
      <c r="G74" s="8">
        <f t="shared" si="5"/>
        <v>99.93617377078454</v>
      </c>
      <c r="H74" s="8">
        <f t="shared" si="6"/>
        <v>0.00561101087159146</v>
      </c>
      <c r="I74" s="8">
        <f t="shared" si="7"/>
        <v>0.050499097844323146</v>
      </c>
      <c r="J74" s="8">
        <f t="shared" si="8"/>
        <v>99.99838750349755</v>
      </c>
      <c r="K74" s="8">
        <f t="shared" si="9"/>
        <v>0.00561101087159146</v>
      </c>
      <c r="L74" s="8">
        <f t="shared" si="10"/>
        <v>0.06733213045909753</v>
      </c>
      <c r="M74" s="8">
        <f t="shared" si="11"/>
        <v>99.99995926212463</v>
      </c>
      <c r="N74" s="8"/>
      <c r="O74" s="8"/>
      <c r="P74" s="8"/>
      <c r="R74" s="8"/>
      <c r="T74" s="8"/>
      <c r="U74" s="8"/>
      <c r="V74" s="8"/>
      <c r="W74" s="8"/>
    </row>
    <row r="75" spans="1:23" ht="12.75">
      <c r="A75">
        <v>44</v>
      </c>
      <c r="B75">
        <f t="shared" si="0"/>
        <v>4.4E-05</v>
      </c>
      <c r="C75" s="13">
        <f t="shared" si="1"/>
        <v>0.0015084876516270912</v>
      </c>
      <c r="D75" s="5">
        <f t="shared" si="2"/>
        <v>1.0037923379561906</v>
      </c>
      <c r="E75" s="8">
        <f t="shared" si="3"/>
        <v>0.005875022740617127</v>
      </c>
      <c r="F75" s="8">
        <f t="shared" si="4"/>
        <v>0.03525013644370277</v>
      </c>
      <c r="G75" s="8">
        <f t="shared" si="5"/>
        <v>99.95481852190106</v>
      </c>
      <c r="H75" s="8">
        <f t="shared" si="6"/>
        <v>0.005875022740617127</v>
      </c>
      <c r="I75" s="8">
        <f t="shared" si="7"/>
        <v>0.052875204665554155</v>
      </c>
      <c r="J75" s="8">
        <f t="shared" si="8"/>
        <v>99.99903962542955</v>
      </c>
      <c r="K75" s="8">
        <f t="shared" si="9"/>
        <v>0.005875022740617127</v>
      </c>
      <c r="L75" s="8">
        <f t="shared" si="10"/>
        <v>0.07050027288740554</v>
      </c>
      <c r="M75" s="8">
        <f t="shared" si="11"/>
        <v>99.99997958634037</v>
      </c>
      <c r="N75" s="8"/>
      <c r="O75" s="8"/>
      <c r="P75" s="8"/>
      <c r="R75" s="8"/>
      <c r="T75" s="8"/>
      <c r="U75" s="8"/>
      <c r="V75" s="8"/>
      <c r="W75" s="8"/>
    </row>
    <row r="76" spans="1:23" ht="12.75">
      <c r="A76">
        <v>45</v>
      </c>
      <c r="B76">
        <f t="shared" si="0"/>
        <v>4.4999999999999996E-05</v>
      </c>
      <c r="C76" s="13">
        <f t="shared" si="1"/>
        <v>0.001474965703813156</v>
      </c>
      <c r="D76" s="5">
        <f t="shared" si="2"/>
        <v>1.0037080637793863</v>
      </c>
      <c r="E76" s="8">
        <f t="shared" si="3"/>
        <v>0.006145103848011199</v>
      </c>
      <c r="F76" s="8">
        <f t="shared" si="4"/>
        <v>0.0368706230880672</v>
      </c>
      <c r="G76" s="8">
        <f t="shared" si="5"/>
        <v>99.9682693391116</v>
      </c>
      <c r="H76" s="8">
        <f t="shared" si="6"/>
        <v>0.006145103848011199</v>
      </c>
      <c r="I76" s="8">
        <f t="shared" si="7"/>
        <v>0.055305934632100796</v>
      </c>
      <c r="J76" s="8">
        <f t="shared" si="8"/>
        <v>99.9994347784957</v>
      </c>
      <c r="K76" s="8">
        <f t="shared" si="9"/>
        <v>0.006145103848011199</v>
      </c>
      <c r="L76" s="8">
        <f t="shared" si="10"/>
        <v>0.0737412461761344</v>
      </c>
      <c r="M76" s="8">
        <f t="shared" si="11"/>
        <v>99.9999899316516</v>
      </c>
      <c r="N76" s="8"/>
      <c r="O76" s="8"/>
      <c r="P76" s="8"/>
      <c r="R76" s="8"/>
      <c r="T76" s="8"/>
      <c r="U76" s="8"/>
      <c r="V76" s="8"/>
      <c r="W76" s="8"/>
    </row>
    <row r="77" spans="1:23" ht="12.75">
      <c r="A77">
        <v>46</v>
      </c>
      <c r="B77">
        <f t="shared" si="0"/>
        <v>4.6E-05</v>
      </c>
      <c r="C77" s="13">
        <f t="shared" si="1"/>
        <v>0.0014429012319911306</v>
      </c>
      <c r="D77" s="5">
        <f t="shared" si="2"/>
        <v>1.0036274536972256</v>
      </c>
      <c r="E77" s="8">
        <f t="shared" si="3"/>
        <v>0.00642125419377368</v>
      </c>
      <c r="F77" s="8">
        <f t="shared" si="4"/>
        <v>0.03852752516264209</v>
      </c>
      <c r="G77" s="8">
        <f t="shared" si="5"/>
        <v>99.97789170572037</v>
      </c>
      <c r="H77" s="8">
        <f t="shared" si="6"/>
        <v>0.00642125419377368</v>
      </c>
      <c r="I77" s="8">
        <f t="shared" si="7"/>
        <v>0.05779128774396313</v>
      </c>
      <c r="J77" s="8">
        <f t="shared" si="8"/>
        <v>99.99967127490834</v>
      </c>
      <c r="K77" s="8">
        <f t="shared" si="9"/>
        <v>0.00642125419377368</v>
      </c>
      <c r="L77" s="8">
        <f t="shared" si="10"/>
        <v>0.07705505032528417</v>
      </c>
      <c r="M77" s="8">
        <f t="shared" si="11"/>
        <v>99.99999511223324</v>
      </c>
      <c r="N77" s="8"/>
      <c r="O77" s="8"/>
      <c r="P77" s="8"/>
      <c r="R77" s="8"/>
      <c r="T77" s="8"/>
      <c r="U77" s="8"/>
      <c r="V77" s="8"/>
      <c r="W77" s="8"/>
    </row>
    <row r="78" spans="1:23" ht="12.75">
      <c r="A78">
        <v>47</v>
      </c>
      <c r="B78">
        <f t="shared" si="0"/>
        <v>4.7E-05</v>
      </c>
      <c r="C78" s="13">
        <f t="shared" si="1"/>
        <v>0.0014122012057785536</v>
      </c>
      <c r="D78" s="5">
        <f t="shared" si="2"/>
        <v>1.0035502738313273</v>
      </c>
      <c r="E78" s="8">
        <f t="shared" si="3"/>
        <v>0.0067034737779045625</v>
      </c>
      <c r="F78" s="8">
        <f t="shared" si="4"/>
        <v>0.04022084266742738</v>
      </c>
      <c r="G78" s="8">
        <f t="shared" si="5"/>
        <v>99.98471769750404</v>
      </c>
      <c r="H78" s="8">
        <f t="shared" si="6"/>
        <v>0.0067034737779045625</v>
      </c>
      <c r="I78" s="8">
        <f t="shared" si="7"/>
        <v>0.06033126400114107</v>
      </c>
      <c r="J78" s="8">
        <f t="shared" si="8"/>
        <v>99.99981107771586</v>
      </c>
      <c r="K78" s="8">
        <f t="shared" si="9"/>
        <v>0.0067034737779045625</v>
      </c>
      <c r="L78" s="8">
        <f t="shared" si="10"/>
        <v>0.08044168533485475</v>
      </c>
      <c r="M78" s="8">
        <f t="shared" si="11"/>
        <v>99.9999976645123</v>
      </c>
      <c r="N78" s="8"/>
      <c r="O78" s="8"/>
      <c r="P78" s="8"/>
      <c r="R78" s="8"/>
      <c r="T78" s="8"/>
      <c r="U78" s="8"/>
      <c r="V78" s="8"/>
      <c r="W78" s="8"/>
    </row>
    <row r="79" spans="1:23" ht="12.75">
      <c r="A79">
        <v>48</v>
      </c>
      <c r="B79">
        <f t="shared" si="0"/>
        <v>4.8E-05</v>
      </c>
      <c r="C79" s="13">
        <f t="shared" si="1"/>
        <v>0.0013827803473248335</v>
      </c>
      <c r="D79" s="5">
        <f t="shared" si="2"/>
        <v>1.0034763097931747</v>
      </c>
      <c r="E79" s="8">
        <f t="shared" si="3"/>
        <v>0.006991762600403856</v>
      </c>
      <c r="F79" s="8">
        <f t="shared" si="4"/>
        <v>0.04195057560242314</v>
      </c>
      <c r="G79" s="8">
        <f t="shared" si="5"/>
        <v>99.98951955356115</v>
      </c>
      <c r="H79" s="8">
        <f t="shared" si="6"/>
        <v>0.006991762600403856</v>
      </c>
      <c r="I79" s="8">
        <f t="shared" si="7"/>
        <v>0.06292586340363472</v>
      </c>
      <c r="J79" s="8">
        <f t="shared" si="8"/>
        <v>99.99989270742356</v>
      </c>
      <c r="K79" s="8">
        <f t="shared" si="9"/>
        <v>0.006991762600403856</v>
      </c>
      <c r="L79" s="8">
        <f t="shared" si="10"/>
        <v>0.08390115120484629</v>
      </c>
      <c r="M79" s="8">
        <f t="shared" si="11"/>
        <v>99.99999890160242</v>
      </c>
      <c r="N79" s="8"/>
      <c r="O79" s="8"/>
      <c r="P79" s="8"/>
      <c r="R79" s="8"/>
      <c r="T79" s="8"/>
      <c r="U79" s="8"/>
      <c r="V79" s="8"/>
      <c r="W79" s="8"/>
    </row>
    <row r="80" spans="1:23" ht="12.75">
      <c r="A80">
        <v>49</v>
      </c>
      <c r="B80">
        <f t="shared" si="0"/>
        <v>4.9E-05</v>
      </c>
      <c r="C80" s="13">
        <f t="shared" si="1"/>
        <v>0.0013545603402365717</v>
      </c>
      <c r="D80" s="5">
        <f t="shared" si="2"/>
        <v>1.0034053646953547</v>
      </c>
      <c r="E80" s="8">
        <f t="shared" si="3"/>
        <v>0.007286120661271552</v>
      </c>
      <c r="F80" s="8">
        <f t="shared" si="4"/>
        <v>0.043716723967629316</v>
      </c>
      <c r="G80" s="8">
        <f t="shared" si="5"/>
        <v>99.99286936494603</v>
      </c>
      <c r="H80" s="8">
        <f t="shared" si="6"/>
        <v>0.007286120661271552</v>
      </c>
      <c r="I80" s="8">
        <f t="shared" si="7"/>
        <v>0.06557508595144398</v>
      </c>
      <c r="J80" s="8">
        <f t="shared" si="8"/>
        <v>99.99993978671591</v>
      </c>
      <c r="K80" s="8">
        <f t="shared" si="9"/>
        <v>0.007286120661271552</v>
      </c>
      <c r="L80" s="8">
        <f t="shared" si="10"/>
        <v>0.08743344793525863</v>
      </c>
      <c r="M80" s="8">
        <f t="shared" si="11"/>
        <v>99.99999949154044</v>
      </c>
      <c r="N80" s="8"/>
      <c r="O80" s="8"/>
      <c r="P80" s="8"/>
      <c r="R80" s="8"/>
      <c r="T80" s="8"/>
      <c r="U80" s="8"/>
      <c r="V80" s="8"/>
      <c r="W80" s="8"/>
    </row>
    <row r="81" spans="1:23" ht="12.75">
      <c r="A81">
        <v>50</v>
      </c>
      <c r="B81">
        <f t="shared" si="0"/>
        <v>4.9999999999999996E-05</v>
      </c>
      <c r="C81" s="13">
        <f t="shared" si="1"/>
        <v>0.0013274691334318404</v>
      </c>
      <c r="D81" s="5">
        <f t="shared" si="2"/>
        <v>1.0033372574014476</v>
      </c>
      <c r="E81" s="8">
        <f t="shared" si="3"/>
        <v>0.007586547960507654</v>
      </c>
      <c r="F81" s="8">
        <f t="shared" si="4"/>
        <v>0.04551928776304593</v>
      </c>
      <c r="G81" s="8">
        <f t="shared" si="5"/>
        <v>99.99518679817395</v>
      </c>
      <c r="H81" s="8">
        <f t="shared" si="6"/>
        <v>0.007586547960507654</v>
      </c>
      <c r="I81" s="8">
        <f t="shared" si="7"/>
        <v>0.0682789316445689</v>
      </c>
      <c r="J81" s="8">
        <f t="shared" si="8"/>
        <v>99.99996660733281</v>
      </c>
      <c r="K81" s="8">
        <f t="shared" si="9"/>
        <v>0.007586547960507654</v>
      </c>
      <c r="L81" s="8">
        <f t="shared" si="10"/>
        <v>0.09103857552609186</v>
      </c>
      <c r="M81" s="8">
        <f t="shared" si="11"/>
        <v>99.99999976833088</v>
      </c>
      <c r="N81" s="8"/>
      <c r="O81" s="8"/>
      <c r="P81" s="8"/>
      <c r="R81" s="8"/>
      <c r="T81" s="8"/>
      <c r="U81" s="8"/>
      <c r="V81" s="8"/>
      <c r="W81" s="8"/>
    </row>
    <row r="103" ht="12.75">
      <c r="A103" s="2"/>
    </row>
    <row r="104" ht="12.75">
      <c r="A104" s="2"/>
    </row>
    <row r="106" spans="1:5" ht="12.75">
      <c r="A106" s="1"/>
      <c r="B106" s="1"/>
      <c r="C106" s="1"/>
      <c r="E106" s="17"/>
    </row>
    <row r="107" spans="2:3" ht="12.75">
      <c r="B107" s="8"/>
      <c r="C107" s="8"/>
    </row>
  </sheetData>
  <printOptions/>
  <pageMargins left="0.75" right="0.5" top="0.5" bottom="0.5" header="0" footer="0"/>
  <pageSetup fitToHeight="1" fitToWidth="1" horizontalDpi="600" verticalDpi="600" orientation="landscape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Mech &amp; Nuc 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M. Cimbala</dc:creator>
  <cp:keywords/>
  <dc:description/>
  <cp:lastModifiedBy>John M. Cimbala</cp:lastModifiedBy>
  <cp:lastPrinted>2002-03-29T21:19:24Z</cp:lastPrinted>
  <dcterms:created xsi:type="dcterms:W3CDTF">2001-11-07T01:26:08Z</dcterms:created>
  <dcterms:modified xsi:type="dcterms:W3CDTF">2002-05-01T16:03:56Z</dcterms:modified>
  <cp:category/>
  <cp:version/>
  <cp:contentType/>
  <cp:contentStatus/>
</cp:coreProperties>
</file>