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<sst xmlns="http://schemas.openxmlformats.org/spreadsheetml/2006/main" count="38" uniqueCount="36">
  <si>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Constants:</t>
  </si>
  <si>
    <t>K</t>
  </si>
  <si>
    <t xml:space="preserve">R = </t>
  </si>
  <si>
    <t>J/(kg K)</t>
  </si>
  <si>
    <t>gas constant for air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</si>
  <si>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</si>
  <si>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reference temperature for Sutherland Law</t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</si>
  <si>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</si>
  <si>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kg/(m s)</t>
  </si>
  <si>
    <t>reference viscosity for Sutherland Law</t>
  </si>
  <si>
    <r>
      <t>S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0"/>
      </rPr>
      <t xml:space="preserve"> = </t>
    </r>
  </si>
  <si>
    <t>Sutherland constant for air, Sutherland Law</t>
  </si>
  <si>
    <t xml:space="preserve">P = </t>
  </si>
  <si>
    <t>Pa</t>
  </si>
  <si>
    <t>air pressure in pascals</t>
  </si>
  <si>
    <t xml:space="preserve">g = </t>
  </si>
  <si>
    <t>m/s</t>
  </si>
  <si>
    <t>gravitational constant</t>
  </si>
  <si>
    <r>
      <t>m</t>
    </r>
    <r>
      <rPr>
        <sz val="10"/>
        <rFont val="Arial"/>
        <family val="0"/>
      </rPr>
      <t xml:space="preserve"> = </t>
    </r>
  </si>
  <si>
    <t>viscosity of air</t>
  </si>
  <si>
    <t>Dynamic viscosity and kinematic viscosity of air at standard pressure</t>
  </si>
  <si>
    <t>J. M. Cimbala, April 2002</t>
  </si>
  <si>
    <t xml:space="preserve">M = </t>
  </si>
  <si>
    <t>kg/kmol</t>
  </si>
  <si>
    <t>molecular weight of air</t>
  </si>
  <si>
    <r>
      <t>R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</t>
    </r>
  </si>
  <si>
    <t>universal gas constant</t>
  </si>
  <si>
    <t>J/(kmol K)</t>
  </si>
  <si>
    <t>Calculations:</t>
  </si>
  <si>
    <t>T (K)</t>
  </si>
  <si>
    <r>
      <t>T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</si>
  <si>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m</t>
    </r>
    <r>
      <rPr>
        <b/>
        <vertAlign val="subscript"/>
        <sz val="10"/>
        <rFont val="Arial"/>
        <family val="2"/>
      </rPr>
      <t>polynomial</t>
    </r>
    <r>
      <rPr>
        <b/>
        <sz val="10"/>
        <rFont val="Arial"/>
        <family val="2"/>
      </rPr>
      <t xml:space="preserve"> [kg/(m s)]</t>
    </r>
  </si>
  <si>
    <r>
      <t>r</t>
    </r>
    <r>
      <rPr>
        <b/>
        <sz val="10"/>
        <rFont val="Arial"/>
        <family val="2"/>
      </rPr>
      <t xml:space="preserve"> (kg/m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</si>
  <si>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</t>
    </r>
    <r>
      <rPr>
        <b/>
        <vertAlign val="subscript"/>
        <sz val="10"/>
        <rFont val="Arial"/>
        <family val="2"/>
      </rPr>
      <t>Sutherland</t>
    </r>
    <r>
      <rPr>
        <b/>
        <sz val="10"/>
        <rFont val="Arial"/>
        <family val="2"/>
      </rPr>
      <t xml:space="preserve"> [kg/(m s)]</t>
    </r>
  </si>
  <si>
    <r>
      <t>n</t>
    </r>
    <r>
      <rPr>
        <b/>
        <vertAlign val="subscript"/>
        <sz val="10"/>
        <rFont val="Arial"/>
        <family val="2"/>
      </rPr>
      <t>polynomial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/s)</t>
    </r>
  </si>
  <si>
    <r>
      <t>n</t>
    </r>
    <r>
      <rPr>
        <b/>
        <vertAlign val="subscript"/>
        <sz val="10"/>
        <rFont val="Arial"/>
        <family val="2"/>
      </rPr>
      <t>Sutherland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</si>
</sst>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1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mu_sutherland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Sheet1!$A$21:$A$45</c:f>
              <c:numCache/>
            </c:numRef>
          </c:xVal>
          <c:yVal>
            <c:numRef>
              <c:f>Sheet1!$F$21:$F$45</c:f>
              <c:numCache/>
            </c:numRef>
          </c:yVal>
          <c:smooth val="1"/>
        </c:ser>
        <c:ser>
          <c:idx val="1"/>
          <c:order val="1"/>
          <c:tx>
            <c:v>mu_polynomial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Sheet1!$A$21:$A$45</c:f>
              <c:numCache/>
            </c:numRef>
          </c:xVal>
          <c:yVal>
            <c:numRef>
              <c:f>Sheet1!$D$21:$D$45</c:f>
              <c:numCache/>
            </c:numRef>
          </c:yVal>
          <c:smooth val="1"/>
        </c:ser>
        <c:axId val="62248298"/>
        <c:axId val="39049795"/>
      </c:scatterChart>
      <c:scatterChart>
        <c:scatterStyle val="lineMarker"/>
        <c:varyColors val="0"/>
        <c:ser>
          <c:idx val="2"/>
          <c:order val="2"/>
          <c:tx>
            <c:v>nu_sutherland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Sheet1!$A$21:$A$45</c:f>
              <c:numCache/>
            </c:numRef>
          </c:xVal>
          <c:yVal>
            <c:numRef>
              <c:f>Sheet1!$G$21:$G$45</c:f>
              <c:numCache/>
            </c:numRef>
          </c:yVal>
          <c:smooth val="1"/>
        </c:ser>
        <c:ser>
          <c:idx val="3"/>
          <c:order val="3"/>
          <c:tx>
            <c:v>nu_polynomial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Sheet1!$A$21:$A$45</c:f>
              <c:numCache/>
            </c:numRef>
          </c:xVal>
          <c:yVal>
            <c:numRef>
              <c:f>Sheet1!$E$21:$E$45</c:f>
              <c:numCache/>
            </c:numRef>
          </c:yVal>
          <c:smooth val="1"/>
        </c:ser>
        <c:axId val="33227256"/>
        <c:axId val="13596697"/>
      </c:scatterChart>
      <c:valAx>
        <c:axId val="62248298"/>
        <c:scaling>
          <c:orientation val="minMax"/>
          <c:max val="10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39049795"/>
        <c:crossesAt val="-1000"/>
        <c:crossBetween val="midCat"/>
        <c:dispUnits/>
        <c:minorUnit val="50"/>
      </c:valAx>
      <c:valAx>
        <c:axId val="39049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2248298"/>
        <c:crossesAt val="-1000"/>
        <c:crossBetween val="midCat"/>
        <c:dispUnits/>
      </c:valAx>
      <c:valAx>
        <c:axId val="33227256"/>
        <c:scaling>
          <c:orientation val="minMax"/>
        </c:scaling>
        <c:axPos val="b"/>
        <c:delete val="1"/>
        <c:majorTickMark val="cross"/>
        <c:minorTickMark val="none"/>
        <c:tickLblPos val="nextTo"/>
        <c:crossAx val="13596697"/>
        <c:crosses val="max"/>
        <c:crossBetween val="midCat"/>
        <c:dispUnits/>
      </c:valAx>
      <c:valAx>
        <c:axId val="1359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32272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mu_sutherland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Sheet1!$A$21:$A$45</c:f>
              <c:numCache/>
            </c:numRef>
          </c:xVal>
          <c:yVal>
            <c:numRef>
              <c:f>Sheet1!$F$21:$F$45</c:f>
              <c:numCache/>
            </c:numRef>
          </c:yVal>
          <c:smooth val="1"/>
        </c:ser>
        <c:ser>
          <c:idx val="1"/>
          <c:order val="1"/>
          <c:tx>
            <c:v>mu_polynomial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Sheet1!$A$21:$A$45</c:f>
              <c:numCache/>
            </c:numRef>
          </c:xVal>
          <c:yVal>
            <c:numRef>
              <c:f>Sheet1!$D$21:$D$45</c:f>
              <c:numCache/>
            </c:numRef>
          </c:yVal>
          <c:smooth val="1"/>
        </c:ser>
        <c:axId val="24092150"/>
        <c:axId val="60335007"/>
      </c:scatterChart>
      <c:scatterChart>
        <c:scatterStyle val="lineMarker"/>
        <c:varyColors val="0"/>
        <c:ser>
          <c:idx val="2"/>
          <c:order val="2"/>
          <c:tx>
            <c:v>nu_sutherland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Sheet1!$A$21:$A$45</c:f>
              <c:numCache/>
            </c:numRef>
          </c:xVal>
          <c:yVal>
            <c:numRef>
              <c:f>Sheet1!$G$21:$G$45</c:f>
              <c:numCache/>
            </c:numRef>
          </c:yVal>
          <c:smooth val="1"/>
        </c:ser>
        <c:ser>
          <c:idx val="3"/>
          <c:order val="3"/>
          <c:tx>
            <c:v>nu_polynomial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Sheet1!$A$21:$A$45</c:f>
              <c:numCache/>
            </c:numRef>
          </c:xVal>
          <c:yVal>
            <c:numRef>
              <c:f>Sheet1!$E$21:$E$45</c:f>
              <c:numCache/>
            </c:numRef>
          </c:yVal>
          <c:smooth val="1"/>
        </c:ser>
        <c:axId val="56556772"/>
        <c:axId val="27411029"/>
      </c:scatterChart>
      <c:valAx>
        <c:axId val="24092150"/>
        <c:scaling>
          <c:orientation val="minMax"/>
          <c:max val="1000"/>
          <c:min val="-200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0335007"/>
        <c:crossesAt val="-1000"/>
        <c:crossBetween val="midCat"/>
        <c:dispUnits/>
        <c:minorUnit val="50"/>
      </c:valAx>
      <c:valAx>
        <c:axId val="60335007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4092150"/>
        <c:crossesAt val="-1000"/>
        <c:crossBetween val="midCat"/>
        <c:dispUnits/>
      </c:valAx>
      <c:valAx>
        <c:axId val="56556772"/>
        <c:scaling>
          <c:orientation val="minMax"/>
        </c:scaling>
        <c:axPos val="b"/>
        <c:delete val="1"/>
        <c:majorTickMark val="cross"/>
        <c:minorTickMark val="none"/>
        <c:tickLblPos val="nextTo"/>
        <c:crossAx val="27411029"/>
        <c:crosses val="max"/>
        <c:crossBetween val="midCat"/>
        <c:dispUnits/>
      </c:valAx>
      <c:valAx>
        <c:axId val="274110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5655677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1047750</xdr:colOff>
      <xdr:row>1</xdr:row>
      <xdr:rowOff>0</xdr:rowOff>
    </xdr:from>
    <xdr:ext cx="4676775" cy="2876550"/>
    <xdr:graphicFrame>
      <xdr:nvGraphicFramePr>
        <xdr:cNvPr id="1" name="Chart 1"/>
        <xdr:cNvGraphicFramePr/>
      </xdr:nvGraphicFramePr>
      <xdr:xfrm>
        <a:off x="4552950" y="16192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11</xdr:col>
      <xdr:colOff>0</xdr:colOff>
      <xdr:row>1</xdr:row>
      <xdr:rowOff>0</xdr:rowOff>
    </xdr:from>
    <xdr:ext cx="4686300" cy="2886075"/>
    <xdr:graphicFrame>
      <xdr:nvGraphicFramePr>
        <xdr:cNvPr id="2" name="Chart 3"/>
        <xdr:cNvGraphicFramePr/>
      </xdr:nvGraphicFramePr>
      <xdr:xfrm>
        <a:off x="9496425" y="161925"/>
        <a:ext cx="4686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H1">
      <selection activeCell="M25" sqref="M25"/>
    </sheetView>
  </sheetViews>
  <sheetFormatPr defaultColWidth="9.140625" defaultRowHeight="12.75"/>
  <cols>
    <col min="3" max="3" width="13.8515625" style="0" customWidth="1"/>
    <col min="4" max="4" width="20.421875" style="0" customWidth="1"/>
    <col min="5" max="5" width="17.140625" style="0" customWidth="1"/>
    <col min="6" max="6" width="19.00390625" style="0" customWidth="1"/>
    <col min="7" max="7" width="17.140625" style="0" customWidth="1"/>
  </cols>
  <sheetData>
    <row r="1" spans="1:2" ht="12.75">
      <c r="A1" s="1" t="s">
        <v>20</v>
      </c>
      <c r="B1" s="1"/>
    </row>
    <row r="2" spans="1:2" ht="12.75">
      <c r="A2" s="1" t="s">
        <v>21</v>
      </c>
      <c r="B2" s="1"/>
    </row>
    <row r="3" spans="1:2" ht="12.75">
      <c r="A3" s="1"/>
      <c r="B3" s="1"/>
    </row>
    <row r="4" ht="12.75">
      <c r="A4" s="1" t="s">
        <v>0</v>
      </c>
    </row>
    <row r="5" spans="1:4" ht="12.75">
      <c r="A5" s="2" t="s">
        <v>22</v>
      </c>
      <c r="B5">
        <v>28.97</v>
      </c>
      <c r="C5" s="3" t="s">
        <v>23</v>
      </c>
      <c r="D5" t="s">
        <v>24</v>
      </c>
    </row>
    <row r="6" spans="1:4" ht="15.75">
      <c r="A6" s="2" t="s">
        <v>25</v>
      </c>
      <c r="B6">
        <v>8314.3</v>
      </c>
      <c r="C6" s="3" t="s">
        <v>27</v>
      </c>
      <c r="D6" t="s">
        <v>26</v>
      </c>
    </row>
    <row r="7" spans="1:4" ht="12.75">
      <c r="A7" s="2" t="s">
        <v>2</v>
      </c>
      <c r="B7">
        <f>$B$6/$B$5</f>
        <v>286.9968933379358</v>
      </c>
      <c r="C7" s="3" t="s">
        <v>3</v>
      </c>
      <c r="D7" t="s">
        <v>4</v>
      </c>
    </row>
    <row r="8" spans="1:4" ht="15.75">
      <c r="A8" s="2" t="s">
        <v>5</v>
      </c>
      <c r="B8">
        <v>273.15</v>
      </c>
      <c r="C8" s="3" t="s">
        <v>1</v>
      </c>
      <c r="D8" t="s">
        <v>6</v>
      </c>
    </row>
    <row r="9" spans="1:4" ht="15.75">
      <c r="A9" s="4" t="s">
        <v>7</v>
      </c>
      <c r="B9" s="5">
        <v>1.71E-05</v>
      </c>
      <c r="C9" s="3" t="s">
        <v>8</v>
      </c>
      <c r="D9" t="s">
        <v>9</v>
      </c>
    </row>
    <row r="10" spans="1:4" ht="15.75">
      <c r="A10" s="2" t="s">
        <v>10</v>
      </c>
      <c r="B10">
        <v>110.4</v>
      </c>
      <c r="C10" s="3" t="s">
        <v>1</v>
      </c>
      <c r="D10" t="s">
        <v>11</v>
      </c>
    </row>
    <row r="11" spans="1:4" ht="12.75">
      <c r="A11" s="6" t="s">
        <v>12</v>
      </c>
      <c r="B11">
        <v>101325</v>
      </c>
      <c r="C11" s="3" t="s">
        <v>13</v>
      </c>
      <c r="D11" t="s">
        <v>14</v>
      </c>
    </row>
    <row r="12" spans="1:4" ht="12.75">
      <c r="A12" s="6" t="s">
        <v>15</v>
      </c>
      <c r="B12">
        <v>9.81</v>
      </c>
      <c r="C12" s="3" t="s">
        <v>16</v>
      </c>
      <c r="D12" t="s">
        <v>17</v>
      </c>
    </row>
    <row r="13" spans="1:4" ht="12.75">
      <c r="A13" s="4" t="s">
        <v>18</v>
      </c>
      <c r="B13" s="5">
        <f>(J5/B8)^1.5*(B8+B10)/(J5+B10)*B9</f>
        <v>0</v>
      </c>
      <c r="C13" s="3" t="s">
        <v>8</v>
      </c>
      <c r="D13" t="s">
        <v>19</v>
      </c>
    </row>
    <row r="14" spans="2:4" ht="12.75">
      <c r="B14" s="4"/>
      <c r="C14" s="7"/>
      <c r="D14" s="3"/>
    </row>
    <row r="15" spans="2:4" ht="12.75">
      <c r="B15" s="4"/>
      <c r="C15" s="8"/>
      <c r="D15" s="3"/>
    </row>
    <row r="16" spans="2:11" ht="12.75">
      <c r="B16" s="4"/>
      <c r="C16" s="8"/>
      <c r="D16" s="3"/>
      <c r="J16" s="8"/>
      <c r="K16" s="9"/>
    </row>
    <row r="18" ht="12.75">
      <c r="A18" s="1" t="s">
        <v>28</v>
      </c>
    </row>
    <row r="20" spans="1:7" s="10" customFormat="1" ht="15">
      <c r="A20" s="10" t="s">
        <v>30</v>
      </c>
      <c r="B20" s="10" t="s">
        <v>29</v>
      </c>
      <c r="C20" s="11" t="s">
        <v>32</v>
      </c>
      <c r="D20" s="11" t="s">
        <v>31</v>
      </c>
      <c r="E20" s="11" t="s">
        <v>34</v>
      </c>
      <c r="F20" s="11" t="s">
        <v>33</v>
      </c>
      <c r="G20" s="11" t="s">
        <v>35</v>
      </c>
    </row>
    <row r="21" spans="1:7" ht="12.75">
      <c r="A21">
        <v>-200</v>
      </c>
      <c r="B21">
        <f>A21+273.15</f>
        <v>73.14999999999998</v>
      </c>
      <c r="C21">
        <f>$B$11/$B$7/B21</f>
        <v>4.826419714877586</v>
      </c>
      <c r="D21">
        <f>0.0000013554+0.00000006738*B21-0.00000000003808*B21*B21+0.00000000000001183*B21*B21*B21</f>
        <v>6.08511436957375E-06</v>
      </c>
      <c r="E21">
        <f>D21/C21</f>
        <v>1.2607926224932736E-06</v>
      </c>
      <c r="F21" s="5">
        <f>(B21/$B$8)^1.5*($B$8+$B$10)/(B21+$B$10)*$B$9</f>
        <v>4.95203148256581E-06</v>
      </c>
      <c r="G21" s="5">
        <f>F21/C21</f>
        <v>1.026025869093196E-06</v>
      </c>
    </row>
    <row r="22" spans="1:7" ht="12.75">
      <c r="A22">
        <v>-150</v>
      </c>
      <c r="B22">
        <f>A22+273.15</f>
        <v>123.14999999999998</v>
      </c>
      <c r="C22">
        <f>$B$11/$B$7/B22</f>
        <v>2.8668502001079608</v>
      </c>
      <c r="D22">
        <f>0.0000013554+0.00000006738*B22-0.00000000003808*B22*B22+0.00000000000001183*B22*B22*B22</f>
        <v>9.097823365300002E-06</v>
      </c>
      <c r="E22">
        <f>D22/C22</f>
        <v>3.1734561383630694E-06</v>
      </c>
      <c r="F22" s="5">
        <f>(B22/$B$8)^1.5*($B$8+$B$10)/(B22+$B$10)*$B$9</f>
        <v>8.501352866132627E-06</v>
      </c>
      <c r="G22" s="5">
        <f>F22/C22</f>
        <v>2.9653983545469103E-06</v>
      </c>
    </row>
    <row r="23" spans="1:7" ht="12.75">
      <c r="A23">
        <v>-100</v>
      </c>
      <c r="B23">
        <f>A23+273.15</f>
        <v>173.14999999999998</v>
      </c>
      <c r="C23">
        <f>$B$11/$B$7/B23</f>
        <v>2.0389985685434326</v>
      </c>
      <c r="D23">
        <f>0.0000013554+0.00000006738*B23-0.00000000003808*B23*B23+0.00000000000001183*B23*B23*B23</f>
        <v>1.1941985328526251E-05</v>
      </c>
      <c r="E23">
        <f>D23/C23</f>
        <v>5.856789461631186E-06</v>
      </c>
      <c r="F23" s="5">
        <f>(B23/$B$8)^1.5*($B$8+$B$10)/(B23+$B$10)*$B$9</f>
        <v>1.1674018639684513E-05</v>
      </c>
      <c r="G23" s="5">
        <f>F23/C23</f>
        <v>5.725368727465021E-06</v>
      </c>
    </row>
    <row r="24" spans="1:7" ht="12.75">
      <c r="A24">
        <v>-50</v>
      </c>
      <c r="B24">
        <f>A24+273.15</f>
        <v>223.14999999999998</v>
      </c>
      <c r="C24">
        <f>$B$11/$B$7/B24</f>
        <v>1.582131311419652</v>
      </c>
      <c r="D24">
        <f>0.0000013554+0.00000006738*B24-0.00000000003808*B24*B24+0.00000000000001183*B24*B24*B24</f>
        <v>1.46264727592525E-05</v>
      </c>
      <c r="E24">
        <f>D24/C24</f>
        <v>9.244790652760746E-06</v>
      </c>
      <c r="F24" s="5">
        <f>(B24/$B$8)^1.5*($B$8+$B$10)/(B24+$B$10)*$B$9</f>
        <v>1.4519467266792432E-05</v>
      </c>
      <c r="G24" s="5">
        <f>F24/C24</f>
        <v>9.17715689082979E-06</v>
      </c>
    </row>
    <row r="25" spans="1:7" ht="12.75">
      <c r="A25">
        <v>0</v>
      </c>
      <c r="B25">
        <f aca="true" t="shared" si="0" ref="B25:B45">A25+273.15</f>
        <v>273.15</v>
      </c>
      <c r="C25">
        <f>$B$11/$B$7/B25</f>
        <v>1.2925227975225895</v>
      </c>
      <c r="D25">
        <f>0.0000013554+0.00000006738*B25-0.00000000003808*B25*B25+0.00000000000001183*B25*B25*B25</f>
        <v>1.7160158157478753E-05</v>
      </c>
      <c r="E25">
        <f>D25/C25</f>
        <v>1.3276483935424624E-05</v>
      </c>
      <c r="F25" s="5">
        <f>(B25/$B$8)^1.5*($B$8+$B$10)/(B25+$B$10)*$B$9</f>
        <v>1.71E-05</v>
      </c>
      <c r="G25" s="5">
        <f>F25/C25</f>
        <v>1.3229940727371303E-05</v>
      </c>
    </row>
    <row r="26" spans="1:7" ht="12.75">
      <c r="A26">
        <v>50</v>
      </c>
      <c r="B26">
        <f t="shared" si="0"/>
        <v>323.15</v>
      </c>
      <c r="C26">
        <f>$B$11/$B$7/B26</f>
        <v>1.0925347428231327</v>
      </c>
      <c r="D26">
        <f>0.0000013554+0.00000006738*B26-0.00000000003808*B26*B26+0.00000000000001183*B26*B26*B26</f>
        <v>1.9551914023205E-05</v>
      </c>
      <c r="E26">
        <f>D26/C26</f>
        <v>1.7895919696505436E-05</v>
      </c>
      <c r="F26" s="5">
        <f>(B26/$B$8)^1.5*($B$8+$B$10)/(B26+$B$10)*$B$9</f>
        <v>1.9466296768969696E-05</v>
      </c>
      <c r="G26" s="5">
        <f>F26/C26</f>
        <v>1.781755399253334E-05</v>
      </c>
    </row>
    <row r="27" spans="1:7" ht="12.75">
      <c r="A27">
        <v>100</v>
      </c>
      <c r="B27">
        <f t="shared" si="0"/>
        <v>373.15</v>
      </c>
      <c r="C27">
        <f>$B$11/$B$7/B27</f>
        <v>0.9461412358121274</v>
      </c>
      <c r="D27">
        <f>0.0000013554+0.00000006738*B27-0.00000000003808*B27*B27+0.00000000000001183*B27*B27*B27</f>
        <v>2.1810612856431252E-05</v>
      </c>
      <c r="E27">
        <f>D27/C27</f>
        <v>2.3052174486095567E-05</v>
      </c>
      <c r="F27" s="5">
        <f>(B27/$B$8)^1.5*($B$8+$B$10)/(B27+$B$10)*$B$9</f>
        <v>2.165708851297482E-05</v>
      </c>
      <c r="G27" s="5">
        <f>F27/C27</f>
        <v>2.288991082223078E-05</v>
      </c>
    </row>
    <row r="28" spans="1:7" ht="12.75">
      <c r="A28">
        <v>150</v>
      </c>
      <c r="B28">
        <f t="shared" si="0"/>
        <v>423.15</v>
      </c>
      <c r="C28">
        <f>$B$11/$B$7/B28</f>
        <v>0.8343438547637843</v>
      </c>
      <c r="D28">
        <f>0.0000013554+0.00000006738*B28-0.00000000003808*B28*B28+0.00000000000001183*B28*B28*B28</f>
        <v>2.3945127157157503E-05</v>
      </c>
      <c r="E28">
        <f>D28/C28</f>
        <v>2.8699351017497147E-05</v>
      </c>
      <c r="F28" s="5">
        <f>(B28/$B$8)^1.5*($B$8+$B$10)/(B28+$B$10)*$B$9</f>
        <v>2.3701873929318383E-05</v>
      </c>
      <c r="G28" s="5">
        <f>F28/C28</f>
        <v>2.8407800685520423E-05</v>
      </c>
    </row>
    <row r="29" spans="1:7" ht="12.75">
      <c r="A29">
        <v>200</v>
      </c>
      <c r="B29">
        <f t="shared" si="0"/>
        <v>473.15</v>
      </c>
      <c r="C29">
        <f>$B$11/$B$7/B29</f>
        <v>0.7461747905385085</v>
      </c>
      <c r="D29">
        <f>0.0000013554+0.00000006738*B29-0.00000000003808*B29*B29+0.00000000000001183*B29*B29*B29</f>
        <v>2.596432942538375E-05</v>
      </c>
      <c r="E29">
        <f>D29/C29</f>
        <v>3.479657816722204E-05</v>
      </c>
      <c r="F29" s="5">
        <f>(B29/$B$8)^1.5*($B$8+$B$10)/(B29+$B$10)*$B$9</f>
        <v>2.56233839018361E-05</v>
      </c>
      <c r="G29" s="5">
        <f>F29/C29</f>
        <v>3.43396536933979E-05</v>
      </c>
    </row>
    <row r="30" spans="1:7" ht="12.75">
      <c r="A30">
        <v>250</v>
      </c>
      <c r="B30">
        <f t="shared" si="0"/>
        <v>523.15</v>
      </c>
      <c r="C30">
        <f>$B$11/$B$7/B30</f>
        <v>0.6748592222943617</v>
      </c>
      <c r="D30">
        <f aca="true" t="shared" si="1" ref="D30:D45">0.0000013554+0.00000006738*B30-0.00000000003808*B30*B30+0.00000000000001183*B30*B30*B30</f>
        <v>2.787709216111E-05</v>
      </c>
      <c r="E30">
        <f aca="true" t="shared" si="2" ref="E30:E45">D30/C30</f>
        <v>4.130801097499191E-05</v>
      </c>
      <c r="F30" s="5">
        <f>(B30/$B$8)^1.5*($B$8+$B$10)/(B30+$B$10)*$B$9</f>
        <v>2.7439408133521946E-05</v>
      </c>
      <c r="G30" s="5">
        <f aca="true" t="shared" si="3" ref="G30:G45">F30/C30</f>
        <v>4.0659454930814237E-05</v>
      </c>
    </row>
    <row r="31" spans="1:7" ht="12.75">
      <c r="A31">
        <v>300</v>
      </c>
      <c r="B31">
        <f t="shared" si="0"/>
        <v>573.15</v>
      </c>
      <c r="C31">
        <f>$B$11/$B$7/B31</f>
        <v>0.6159863947366228</v>
      </c>
      <c r="D31">
        <f t="shared" si="1"/>
        <v>2.969228786433625E-05</v>
      </c>
      <c r="E31">
        <f t="shared" si="2"/>
        <v>4.820283064373813E-05</v>
      </c>
      <c r="F31" s="5">
        <f>(B31/$B$8)^1.5*($B$8+$B$10)/(B31+$B$10)*$B$9</f>
        <v>2.9164091200948087E-05</v>
      </c>
      <c r="G31" s="5">
        <f t="shared" si="3"/>
        <v>4.734534958912165E-05</v>
      </c>
    </row>
    <row r="32" spans="1:7" ht="12.75">
      <c r="A32">
        <v>350</v>
      </c>
      <c r="B32">
        <f t="shared" si="0"/>
        <v>623.15</v>
      </c>
      <c r="C32">
        <f>$B$11/$B$7/B32</f>
        <v>0.5665611845354975</v>
      </c>
      <c r="D32">
        <f t="shared" si="1"/>
        <v>3.1418789035062497E-05</v>
      </c>
      <c r="E32">
        <f t="shared" si="2"/>
        <v>5.5455244539601835E-05</v>
      </c>
      <c r="F32" s="5">
        <f>(B32/$B$8)^1.5*($B$8+$B$10)/(B32+$B$10)*$B$9</f>
        <v>3.0808848586057095E-05</v>
      </c>
      <c r="G32" s="5">
        <f t="shared" si="3"/>
        <v>5.437867864406582E-05</v>
      </c>
    </row>
    <row r="33" spans="1:7" ht="12.75">
      <c r="A33">
        <v>400</v>
      </c>
      <c r="B33">
        <f t="shared" si="0"/>
        <v>673.15</v>
      </c>
      <c r="C33">
        <f>$B$11/$B$7/B33</f>
        <v>0.524478351249046</v>
      </c>
      <c r="D33">
        <f t="shared" si="1"/>
        <v>3.306546817328875E-05</v>
      </c>
      <c r="E33">
        <f t="shared" si="2"/>
        <v>6.304448619193392E-05</v>
      </c>
      <c r="F33" s="5">
        <f>(B33/$B$8)^1.5*($B$8+$B$10)/(B33+$B$10)*$B$9</f>
        <v>3.238302017715379E-05</v>
      </c>
      <c r="G33" s="5">
        <f t="shared" si="3"/>
        <v>6.174329235903365E-05</v>
      </c>
    </row>
    <row r="34" spans="1:7" ht="12.75">
      <c r="A34">
        <v>450</v>
      </c>
      <c r="B34">
        <f t="shared" si="0"/>
        <v>723.15</v>
      </c>
      <c r="C34">
        <f>$B$11/$B$7/B34</f>
        <v>0.48821489613952196</v>
      </c>
      <c r="D34">
        <f t="shared" si="1"/>
        <v>3.4641197779015E-05</v>
      </c>
      <c r="E34">
        <f t="shared" si="2"/>
        <v>7.095481529329503E-05</v>
      </c>
      <c r="F34" s="5">
        <f>(B34/$B$8)^1.5*($B$8+$B$10)/(B34+$B$10)*$B$9</f>
        <v>3.3894343007853746E-05</v>
      </c>
      <c r="G34" s="5">
        <f t="shared" si="3"/>
        <v>6.942504883785322E-05</v>
      </c>
    </row>
    <row r="35" spans="1:7" ht="12.75">
      <c r="A35">
        <v>500</v>
      </c>
      <c r="B35">
        <f t="shared" si="0"/>
        <v>773.15</v>
      </c>
      <c r="C35">
        <f>$B$11/$B$7/B35</f>
        <v>0.4566417928517045</v>
      </c>
      <c r="D35">
        <f t="shared" si="1"/>
        <v>3.6154850352241245E-05</v>
      </c>
      <c r="E35">
        <f t="shared" si="2"/>
        <v>7.917551769945556E-05</v>
      </c>
      <c r="F35" s="5">
        <f>(B35/$B$8)^1.5*($B$8+$B$10)/(B35+$B$10)*$B$9</f>
        <v>3.534929846630356E-05</v>
      </c>
      <c r="G35" s="5">
        <f t="shared" si="3"/>
        <v>7.741143938129056E-05</v>
      </c>
    </row>
    <row r="36" spans="1:7" ht="12.75">
      <c r="A36">
        <v>550</v>
      </c>
      <c r="B36">
        <f t="shared" si="0"/>
        <v>823.15</v>
      </c>
      <c r="C36">
        <f>$B$11/$B$7/B36</f>
        <v>0.4289043335276624</v>
      </c>
      <c r="D36">
        <f t="shared" si="1"/>
        <v>3.76152983929675E-05</v>
      </c>
      <c r="E36">
        <f t="shared" si="2"/>
        <v>8.770090542939567E-05</v>
      </c>
      <c r="F36" s="5">
        <f>(B36/$B$8)^1.5*($B$8+$B$10)/(B36+$B$10)*$B$9</f>
        <v>3.675337118515519E-05</v>
      </c>
      <c r="G36" s="5">
        <f t="shared" si="3"/>
        <v>8.569130295995194E-05</v>
      </c>
    </row>
    <row r="37" spans="1:7" ht="12.75">
      <c r="A37">
        <v>600</v>
      </c>
      <c r="B37">
        <f t="shared" si="0"/>
        <v>873.15</v>
      </c>
      <c r="C37">
        <f>$B$11/$B$7/B37</f>
        <v>0.40434358603137527</v>
      </c>
      <c r="D37">
        <f t="shared" si="1"/>
        <v>3.903141440119375E-05</v>
      </c>
      <c r="E37">
        <f t="shared" si="2"/>
        <v>9.653031666530525E-05</v>
      </c>
      <c r="F37" s="5">
        <f>(B37/$B$8)^1.5*($B$8+$B$10)/(B37+$B$10)*$B$9</f>
        <v>3.8111244882209164E-05</v>
      </c>
      <c r="G37" s="5">
        <f t="shared" si="3"/>
        <v>9.425460474412447E-05</v>
      </c>
    </row>
    <row r="38" spans="1:7" ht="12.75">
      <c r="A38">
        <v>650</v>
      </c>
      <c r="B38">
        <f t="shared" si="0"/>
        <v>923.15</v>
      </c>
      <c r="C38">
        <f>$B$11/$B$7/B38</f>
        <v>0.38244337555467184</v>
      </c>
      <c r="D38">
        <f t="shared" si="1"/>
        <v>4.041207087692E-05</v>
      </c>
      <c r="E38">
        <f t="shared" si="2"/>
        <v>0.00010566811575258396</v>
      </c>
      <c r="F38" s="5">
        <f>(B38/$B$8)^1.5*($B$8+$B$10)/(B38+$B$10)*$B$9</f>
        <v>3.942695252493599E-05</v>
      </c>
      <c r="G38" s="5">
        <f t="shared" si="3"/>
        <v>0.00010309226161324828</v>
      </c>
    </row>
    <row r="39" spans="1:7" ht="12.75">
      <c r="A39">
        <v>700</v>
      </c>
      <c r="B39">
        <f t="shared" si="0"/>
        <v>973.15</v>
      </c>
      <c r="C39">
        <f>$B$11/$B$7/B39</f>
        <v>0.3627936105875716</v>
      </c>
      <c r="D39">
        <f t="shared" si="1"/>
        <v>4.1766140320146256E-05</v>
      </c>
      <c r="E39">
        <f t="shared" si="2"/>
        <v>0.00011512369319984121</v>
      </c>
      <c r="F39" s="5">
        <f>(B39/$B$8)^1.5*($B$8+$B$10)/(B39+$B$10)*$B$9</f>
        <v>4.070399293004994E-05</v>
      </c>
      <c r="G39" s="5">
        <f t="shared" si="3"/>
        <v>0.00011219600274692478</v>
      </c>
    </row>
    <row r="40" spans="1:7" ht="12.75">
      <c r="A40">
        <v>750</v>
      </c>
      <c r="B40">
        <f t="shared" si="0"/>
        <v>1023.15</v>
      </c>
      <c r="C40">
        <f>$B$11/$B$7/B40</f>
        <v>0.34506436215930736</v>
      </c>
      <c r="D40">
        <f t="shared" si="1"/>
        <v>4.3102495230872513E-05</v>
      </c>
      <c r="E40">
        <f t="shared" si="2"/>
        <v>0.00012491146567889614</v>
      </c>
      <c r="F40" s="5">
        <f>(B40/$B$8)^1.5*($B$8+$B$10)/(B40+$B$10)*$B$9</f>
        <v>4.1945422361913604E-05</v>
      </c>
      <c r="G40" s="5">
        <f t="shared" si="3"/>
        <v>0.00012155825684064262</v>
      </c>
    </row>
    <row r="41" spans="1:7" ht="12.75">
      <c r="A41">
        <v>800</v>
      </c>
      <c r="B41">
        <f t="shared" si="0"/>
        <v>1073.15</v>
      </c>
      <c r="C41">
        <f>$B$11/$B$7/B41</f>
        <v>0.3289871892496811</v>
      </c>
      <c r="D41">
        <f t="shared" si="1"/>
        <v>4.443000810909876E-05</v>
      </c>
      <c r="E41">
        <f t="shared" si="2"/>
        <v>0.00013505087602477768</v>
      </c>
      <c r="F41" s="5">
        <f>(B41/$B$8)^1.5*($B$8+$B$10)/(B41+$B$10)*$B$9</f>
        <v>4.315392727017595E-05</v>
      </c>
      <c r="G41" s="5">
        <f t="shared" si="3"/>
        <v>0.00013117205982578477</v>
      </c>
    </row>
    <row r="42" spans="1:7" ht="12.75">
      <c r="A42">
        <v>850</v>
      </c>
      <c r="B42">
        <f t="shared" si="0"/>
        <v>1123.15</v>
      </c>
      <c r="C42">
        <f>$B$11/$B$7/B42</f>
        <v>0.31434145229336713</v>
      </c>
      <c r="D42">
        <f t="shared" si="1"/>
        <v>4.575755145482501E-05</v>
      </c>
      <c r="E42">
        <f t="shared" si="2"/>
        <v>0.0001455663932357245</v>
      </c>
      <c r="F42" s="5">
        <f>(B42/$B$8)^1.5*($B$8+$B$10)/(B42+$B$10)*$B$9</f>
        <v>4.433188262870165E-05</v>
      </c>
      <c r="G42" s="5">
        <f t="shared" si="3"/>
        <v>0.00014103097859116524</v>
      </c>
    </row>
    <row r="43" spans="1:7" ht="12.75">
      <c r="A43">
        <v>900</v>
      </c>
      <c r="B43">
        <f t="shared" si="0"/>
        <v>1173.15</v>
      </c>
      <c r="C43">
        <f>$B$11/$B$7/B43</f>
        <v>0.3009441266191836</v>
      </c>
      <c r="D43">
        <f t="shared" si="1"/>
        <v>4.709399776805126E-05</v>
      </c>
      <c r="E43">
        <f t="shared" si="2"/>
        <v>0.00015648751247318498</v>
      </c>
      <c r="F43" s="5">
        <f>(B43/$B$8)^1.5*($B$8+$B$10)/(B43+$B$10)*$B$9</f>
        <v>4.548139915961933E-05</v>
      </c>
      <c r="G43" s="5">
        <f t="shared" si="3"/>
        <v>0.00015112904734363447</v>
      </c>
    </row>
    <row r="44" spans="1:7" ht="12.75">
      <c r="A44">
        <v>950</v>
      </c>
      <c r="B44">
        <f t="shared" si="0"/>
        <v>1223.15</v>
      </c>
      <c r="C44">
        <f>$B$11/$B$7/B44</f>
        <v>0.2886421143304544</v>
      </c>
      <c r="D44">
        <f t="shared" si="1"/>
        <v>4.844821954877751E-05</v>
      </c>
      <c r="E44">
        <f t="shared" si="2"/>
        <v>0.0001678487550618173</v>
      </c>
      <c r="F44" s="5">
        <f>(B44/$B$8)^1.5*($B$8+$B$10)/(B44+$B$10)*$B$9</f>
        <v>4.660436188825996E-05</v>
      </c>
      <c r="G44" s="5">
        <f t="shared" si="3"/>
        <v>0.0001614607140623442</v>
      </c>
    </row>
    <row r="45" spans="1:7" ht="12.75">
      <c r="A45">
        <v>1000</v>
      </c>
      <c r="B45">
        <f t="shared" si="0"/>
        <v>1273.15</v>
      </c>
      <c r="C45">
        <f>$B$11/$B$7/B45</f>
        <v>0.2773063677832897</v>
      </c>
      <c r="D45">
        <f t="shared" si="1"/>
        <v>4.9829089297003765E-05</v>
      </c>
      <c r="E45">
        <f t="shared" si="2"/>
        <v>0.00017968966848948945</v>
      </c>
      <c r="F45" s="5">
        <f>(B45/$B$8)^1.5*($B$8+$B$10)/(B45+$B$10)*$B$9</f>
        <v>4.77024618711385E-05</v>
      </c>
      <c r="G45" s="5">
        <f t="shared" si="3"/>
        <v>0.00017202079509554276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2002-04-03T20:04:44Z</dcterms:created>
  <dcterms:modified xsi:type="dcterms:W3CDTF">2002-04-03T21:13:31Z</dcterms:modified>
  <cp:category/>
  <cp:version/>
  <cp:contentType/>
  <cp:contentStatus/>
</cp:coreProperties>
</file>